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ad.sfwmd.gov\DFSRoot\data\wsd\AWS_CONS\DEP_WPSP_Funding_FY20-present\WebsiteDocs\FY27\"/>
    </mc:Choice>
  </mc:AlternateContent>
  <xr:revisionPtr revIDLastSave="0" documentId="13_ncr:1_{F37FE74D-6452-443B-ABBE-5966D4DE1697}" xr6:coauthVersionLast="47" xr6:coauthVersionMax="47" xr10:uidLastSave="{00000000-0000-0000-0000-000000000000}"/>
  <workbookProtection workbookAlgorithmName="SHA-512" workbookHashValue="vNJlgcuDhsP+4/1SHl57jtYnym4Yx1cp5gL/5LRjCKa7Lm1UNtWdkyrOZwuvOFg/m5s9LteExQPUiuWRzk+VtQ==" workbookSaltValue="WQGP6rNw33UWjKPWyTgDQw==" workbookSpinCount="100000" lockStructure="1"/>
  <bookViews>
    <workbookView xWindow="30612" yWindow="-108" windowWidth="30936" windowHeight="16776" tabRatio="805" firstSheet="1" activeTab="1" xr2:uid="{00000000-000D-0000-FFFF-FFFF00000000}"/>
  </bookViews>
  <sheets>
    <sheet name="For FDEP &amp; WC Proj Reviewers" sheetId="3" state="hidden" r:id="rId1"/>
    <sheet name="INSTRUCTIONS" sheetId="15" r:id="rId2"/>
    <sheet name="1. Entity Information" sheetId="11" r:id="rId3"/>
    <sheet name="2. Project Description" sheetId="9" r:id="rId4"/>
    <sheet name="Formulas and Lists" sheetId="19" state="hidden" r:id="rId5"/>
    <sheet name="3. Project Financing" sheetId="10" r:id="rId6"/>
    <sheet name="4. Project Budget " sheetId="13" r:id="rId7"/>
    <sheet name="5a. Est.Wat.Sv.– Nonirrigation" sheetId="16" r:id="rId8"/>
    <sheet name="5b. Est. Wat. Sav.–Irrigation" sheetId="18" r:id="rId9"/>
    <sheet name="6.Cost-Effectiveness Calculator" sheetId="17" r:id="rId10"/>
    <sheet name="7. Ancillary Information" sheetId="12" r:id="rId11"/>
    <sheet name="Data Definitions" sheetId="4" state="hidden" r:id="rId12"/>
  </sheets>
  <definedNames>
    <definedName name="_xlnm.Print_Area" localSheetId="9">'6.Cost-Effectiveness Calculator'!$A$1:$I$48</definedName>
    <definedName name="_xlnm.Print_Area" localSheetId="10">'7. Ancillary Information'!$A$1:$D$27</definedName>
    <definedName name="_xlnm.Print_Area" localSheetId="1">INSTRUCTIONS!$A$1:$G$30</definedName>
    <definedName name="_xlnm.Print_Titles" localSheetId="3">'2. Project Description'!$1:$2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18" l="1"/>
  <c r="G4" i="9" l="1"/>
  <c r="H9" i="17" l="1"/>
  <c r="G9" i="17"/>
  <c r="I9" i="17" s="1"/>
  <c r="F24" i="13"/>
  <c r="F23" i="13"/>
  <c r="F22" i="13"/>
  <c r="F21" i="13"/>
  <c r="F20" i="13"/>
  <c r="F19" i="13"/>
  <c r="F18" i="13"/>
  <c r="F17" i="13"/>
  <c r="F16" i="13"/>
  <c r="F15" i="13"/>
  <c r="F14" i="13"/>
  <c r="F13" i="13"/>
  <c r="F12" i="13"/>
  <c r="F11" i="13"/>
  <c r="F9" i="13"/>
  <c r="F8" i="13"/>
  <c r="F7" i="13"/>
  <c r="F6" i="13"/>
  <c r="F5" i="13"/>
  <c r="F4" i="13"/>
  <c r="C17" i="11" l="1"/>
  <c r="AE10" i="3"/>
  <c r="AI10" i="3"/>
  <c r="AH10" i="3"/>
  <c r="AG14" i="3"/>
  <c r="E9" i="18" l="1"/>
  <c r="F27" i="13" l="1"/>
  <c r="D32" i="16"/>
  <c r="F4" i="9" s="1"/>
  <c r="G66" i="19" l="1"/>
  <c r="F66" i="19"/>
  <c r="G65" i="19"/>
  <c r="F65" i="19"/>
  <c r="G64" i="19"/>
  <c r="F64" i="19"/>
  <c r="H64" i="19" s="1"/>
  <c r="I64" i="19" s="1"/>
  <c r="J64" i="19" s="1"/>
  <c r="G63" i="19"/>
  <c r="F63" i="19"/>
  <c r="G62" i="19"/>
  <c r="F62" i="19"/>
  <c r="G61" i="19"/>
  <c r="F61" i="19"/>
  <c r="G60" i="19"/>
  <c r="F60" i="19"/>
  <c r="G59" i="19"/>
  <c r="F59" i="19"/>
  <c r="G58" i="19"/>
  <c r="F58" i="19"/>
  <c r="G57" i="19"/>
  <c r="F57" i="19"/>
  <c r="G50" i="19"/>
  <c r="F50" i="19"/>
  <c r="H50" i="19" s="1"/>
  <c r="I50" i="19" s="1"/>
  <c r="E50" i="19"/>
  <c r="G49" i="19"/>
  <c r="F49" i="19"/>
  <c r="E49" i="19"/>
  <c r="G48" i="19"/>
  <c r="F48" i="19"/>
  <c r="E48" i="19"/>
  <c r="G47" i="19"/>
  <c r="F47" i="19"/>
  <c r="E47" i="19"/>
  <c r="G46" i="19"/>
  <c r="F46" i="19"/>
  <c r="E46" i="19"/>
  <c r="G45" i="19"/>
  <c r="F45" i="19"/>
  <c r="E45" i="19"/>
  <c r="G44" i="19"/>
  <c r="F44" i="19"/>
  <c r="E44" i="19"/>
  <c r="G43" i="19"/>
  <c r="F43" i="19"/>
  <c r="E43" i="19"/>
  <c r="G42" i="19"/>
  <c r="F42" i="19"/>
  <c r="H42" i="19" s="1"/>
  <c r="I42" i="19" s="1"/>
  <c r="E42" i="19"/>
  <c r="G41" i="19"/>
  <c r="F41" i="19"/>
  <c r="E41" i="19"/>
  <c r="W10" i="19"/>
  <c r="V10" i="19"/>
  <c r="T10" i="19"/>
  <c r="U10" i="19" s="1"/>
  <c r="S10" i="19"/>
  <c r="F9" i="18"/>
  <c r="J42" i="19" l="1"/>
  <c r="J50" i="19"/>
  <c r="P48" i="19" s="1"/>
  <c r="H43" i="19"/>
  <c r="I43" i="19" s="1"/>
  <c r="J43" i="19" s="1"/>
  <c r="H65" i="19"/>
  <c r="I65" i="19" s="1"/>
  <c r="J65" i="19" s="1"/>
  <c r="H66" i="19"/>
  <c r="I66" i="19" s="1"/>
  <c r="J66" i="19" s="1"/>
  <c r="H58" i="19"/>
  <c r="I58" i="19" s="1"/>
  <c r="J58" i="19" s="1"/>
  <c r="H41" i="19"/>
  <c r="I41" i="19" s="1"/>
  <c r="J41" i="19" s="1"/>
  <c r="H57" i="19"/>
  <c r="I57" i="19" s="1"/>
  <c r="H61" i="19"/>
  <c r="I61" i="19" s="1"/>
  <c r="J61" i="19" s="1"/>
  <c r="H63" i="19"/>
  <c r="I63" i="19" s="1"/>
  <c r="J63" i="19" s="1"/>
  <c r="H44" i="19"/>
  <c r="I44" i="19" s="1"/>
  <c r="J44" i="19" s="1"/>
  <c r="H45" i="19"/>
  <c r="I45" i="19" s="1"/>
  <c r="J45" i="19" s="1"/>
  <c r="H46" i="19"/>
  <c r="I46" i="19" s="1"/>
  <c r="J46" i="19" s="1"/>
  <c r="H47" i="19"/>
  <c r="I47" i="19" s="1"/>
  <c r="J47" i="19" s="1"/>
  <c r="H48" i="19"/>
  <c r="I48" i="19" s="1"/>
  <c r="J48" i="19" s="1"/>
  <c r="P46" i="19" s="1"/>
  <c r="H49" i="19"/>
  <c r="I49" i="19" s="1"/>
  <c r="J49" i="19" s="1"/>
  <c r="P47" i="19" s="1"/>
  <c r="H60" i="19"/>
  <c r="I60" i="19" s="1"/>
  <c r="J60" i="19" s="1"/>
  <c r="H59" i="19"/>
  <c r="I59" i="19" s="1"/>
  <c r="J59" i="19" s="1"/>
  <c r="H62" i="19"/>
  <c r="I62" i="19" s="1"/>
  <c r="J62" i="19" s="1"/>
  <c r="J57" i="19"/>
  <c r="P45" i="19" l="1"/>
  <c r="P40" i="19"/>
  <c r="P41" i="19"/>
  <c r="P43" i="19"/>
  <c r="I51" i="19"/>
  <c r="P44" i="19"/>
  <c r="J67" i="19"/>
  <c r="I67" i="19"/>
  <c r="P42" i="19"/>
  <c r="J51" i="19"/>
  <c r="P39" i="19"/>
  <c r="P49" i="19" l="1"/>
  <c r="P50" i="19" s="1"/>
  <c r="H3" i="3"/>
  <c r="I11" i="17" l="1"/>
  <c r="I12" i="17"/>
  <c r="I13" i="17"/>
  <c r="I14" i="17"/>
  <c r="I15" i="17"/>
  <c r="I16" i="17"/>
  <c r="I17" i="17"/>
  <c r="G11" i="17"/>
  <c r="H11" i="17"/>
  <c r="G12" i="17"/>
  <c r="H12" i="17"/>
  <c r="G13" i="17"/>
  <c r="H13" i="17"/>
  <c r="G10" i="17" l="1"/>
  <c r="I10" i="17" s="1"/>
  <c r="H10" i="17"/>
  <c r="G14" i="17"/>
  <c r="H14" i="17"/>
  <c r="G15" i="17"/>
  <c r="H15" i="17"/>
  <c r="G16" i="17"/>
  <c r="H16" i="17"/>
  <c r="G17" i="17"/>
  <c r="H17" i="17"/>
  <c r="F25" i="13" l="1"/>
  <c r="F26" i="13"/>
  <c r="F28" i="13"/>
  <c r="F29" i="13"/>
  <c r="F30" i="13"/>
  <c r="F31" i="13"/>
  <c r="F32" i="13"/>
  <c r="F33" i="13"/>
  <c r="F34" i="13"/>
  <c r="Z10" i="3" l="1"/>
  <c r="AJ6" i="3"/>
  <c r="AI6" i="3"/>
  <c r="AF14" i="3"/>
  <c r="AE14" i="3"/>
  <c r="AP10" i="3"/>
  <c r="AN10" i="3"/>
  <c r="AM10" i="3"/>
  <c r="AL10" i="3"/>
  <c r="AJ10" i="3"/>
  <c r="AG10" i="3"/>
  <c r="AD10" i="3"/>
  <c r="AC10" i="3"/>
  <c r="AA10" i="3"/>
  <c r="Y10" i="3"/>
  <c r="J10" i="3"/>
  <c r="AO6" i="3"/>
  <c r="J14" i="3" s="1"/>
  <c r="AT10" i="3" s="1"/>
  <c r="AN6" i="3"/>
  <c r="I14" i="3" s="1"/>
  <c r="AS10" i="3" s="1"/>
  <c r="AM6" i="3"/>
  <c r="AK6" i="3"/>
  <c r="AG6" i="3"/>
  <c r="AF6" i="3"/>
  <c r="AE6" i="3"/>
  <c r="AD6" i="3"/>
  <c r="AB6" i="3"/>
  <c r="AA6" i="3"/>
  <c r="Z6" i="3"/>
  <c r="X6" i="3"/>
  <c r="W6" i="3"/>
  <c r="V6" i="3"/>
  <c r="AB3" i="3"/>
  <c r="M14" i="3" s="1"/>
  <c r="AA3" i="3"/>
  <c r="AQ6" i="3" s="1"/>
  <c r="U6" i="3"/>
  <c r="N3" i="3"/>
  <c r="N6" i="3" s="1"/>
  <c r="G3" i="3"/>
  <c r="H10" i="3" s="1"/>
  <c r="F3" i="3"/>
  <c r="H14" i="3" s="1"/>
  <c r="C3" i="3"/>
  <c r="K6" i="3" s="1"/>
  <c r="B3" i="3"/>
  <c r="H6" i="3" s="1"/>
  <c r="F14" i="3"/>
  <c r="Z3" i="3"/>
  <c r="J6" i="3"/>
  <c r="I10" i="3" l="1"/>
  <c r="G14" i="3"/>
  <c r="F6" i="3"/>
  <c r="K10" i="3"/>
  <c r="C14" i="3"/>
  <c r="P14" i="3"/>
  <c r="AA14" i="3"/>
  <c r="G6" i="3"/>
  <c r="N10" i="3"/>
  <c r="K14" i="3" s="1"/>
  <c r="O10" i="3"/>
  <c r="D18" i="17" l="1"/>
  <c r="E18" i="17"/>
  <c r="I18" i="17" l="1"/>
  <c r="J19" i="17"/>
  <c r="G21" i="16"/>
  <c r="O48" i="19" s="1"/>
  <c r="H20" i="16"/>
  <c r="H19" i="16"/>
  <c r="H18" i="16"/>
  <c r="H21" i="16"/>
  <c r="G20" i="16"/>
  <c r="O47" i="19" s="1"/>
  <c r="G19" i="16"/>
  <c r="O46" i="19" s="1"/>
  <c r="G18" i="16"/>
  <c r="O45" i="19" s="1"/>
  <c r="K3" i="3" l="1"/>
  <c r="S6" i="3" s="1"/>
  <c r="H17" i="16" l="1"/>
  <c r="H12" i="16"/>
  <c r="H13" i="16"/>
  <c r="H16" i="16"/>
  <c r="H15" i="16"/>
  <c r="H14" i="16"/>
  <c r="H22" i="16" l="1"/>
  <c r="H35" i="19" s="1"/>
  <c r="H23" i="16" l="1"/>
  <c r="I3" i="3" l="1"/>
  <c r="Q6" i="3" l="1"/>
  <c r="U10" i="3"/>
  <c r="R14" i="3" s="1"/>
  <c r="F35" i="13"/>
  <c r="H4" i="9" s="1"/>
  <c r="D19" i="17" l="1"/>
  <c r="S14" i="3"/>
  <c r="M3" i="3" l="1"/>
  <c r="M6" i="3" l="1"/>
  <c r="Z14" i="3"/>
  <c r="P10" i="3"/>
  <c r="E16" i="18"/>
  <c r="E17" i="18" s="1"/>
</calcChain>
</file>

<file path=xl/sharedStrings.xml><?xml version="1.0" encoding="utf-8"?>
<sst xmlns="http://schemas.openxmlformats.org/spreadsheetml/2006/main" count="659" uniqueCount="464">
  <si>
    <t>I. Contact Information</t>
  </si>
  <si>
    <t>II. Project Information</t>
  </si>
  <si>
    <t>III. Water Quantity</t>
  </si>
  <si>
    <t>IV. Dual Benefit Projects - Water Quality</t>
  </si>
  <si>
    <t>V. Land Acquisition</t>
  </si>
  <si>
    <t>VI. Project Time and Cost</t>
  </si>
  <si>
    <t>VII. Other</t>
  </si>
  <si>
    <t>RANK</t>
  </si>
  <si>
    <t>Water Management District Name</t>
  </si>
  <si>
    <t>Cooperating Entity</t>
  </si>
  <si>
    <t>WMD Project Manager Name, Phone and Email (if applicable)</t>
  </si>
  <si>
    <t>DEP Unique ID</t>
  </si>
  <si>
    <t>Waterbody Most Benefited (If aquifer, additionally name surface waterbodies benefited)</t>
  </si>
  <si>
    <t>Project Name</t>
  </si>
  <si>
    <t>County</t>
  </si>
  <si>
    <t>Project Location - Latitude of project</t>
  </si>
  <si>
    <t>Project Location - Longitude of project</t>
  </si>
  <si>
    <t>Project Type</t>
  </si>
  <si>
    <t>Project Sub-Type (Construction, Feasibility Study, Conservation Program, Agricultural Cost-Share Program)</t>
  </si>
  <si>
    <t>Project description</t>
  </si>
  <si>
    <t>Project Status</t>
  </si>
  <si>
    <t>Project Status %</t>
  </si>
  <si>
    <t xml:space="preserve"> Regional Water Supply Planning Area</t>
  </si>
  <si>
    <t>Is the Project Listed in a Recovery/Prevention Strategy or Identified in a Regional Water Supply Plan as Benefitting an MFL? - If so, name MFL Waterbody</t>
  </si>
  <si>
    <t>Quantity of Water Made Available within 2 years of construction (programmatic implementation) completion for phase identified (MGD)</t>
  </si>
  <si>
    <t>Quantity of Water Made Available when project is completely built out and fully online (MGD)</t>
  </si>
  <si>
    <t>Storage Capacity Created
(MG)</t>
  </si>
  <si>
    <t>Distribution / Transmission Capacity Created (MGD)</t>
  </si>
  <si>
    <t>List the name of the BMAP that this project falls within, if applicable</t>
  </si>
  <si>
    <t>TP Reduced (lbs/yr)</t>
  </si>
  <si>
    <t>TN Reduced (lbs/yr)</t>
  </si>
  <si>
    <t>Acres to be Acquired</t>
  </si>
  <si>
    <t>Total Capital Costs</t>
  </si>
  <si>
    <t>State Funding Requested</t>
  </si>
  <si>
    <t>Cooperating Entity Match</t>
  </si>
  <si>
    <t>WMD Match</t>
  </si>
  <si>
    <t>Third Party Match</t>
  </si>
  <si>
    <t>Anticipated Start Date</t>
  </si>
  <si>
    <t>Anticipated End Date</t>
  </si>
  <si>
    <t>Is this a multi-year project?</t>
  </si>
  <si>
    <t>Additional Information</t>
  </si>
  <si>
    <t>Lead Water Management District Name</t>
  </si>
  <si>
    <t>Include WMD acronym</t>
  </si>
  <si>
    <t>List the Cooperating Entity and include their full name.  Cities should be listed by city name first, and then noted as "city of" (e.g., Clay County; Tequesta, City of).  This is necessary to ensure that the Cooperating Entity is clearly identifiable (e.g., "Suwannee" could be a city, county, and WMD).</t>
  </si>
  <si>
    <t>Include Project Manager phone and hyperlink Email</t>
  </si>
  <si>
    <t>Enter DEP Unique ID if already assigned.  If not assigned, leave blank</t>
  </si>
  <si>
    <t xml:space="preserve">List name of waterbody most directly benefited by the project.  You may include more than one waterbody if appropriate separated by commas, but need not include all ancillary waterbodies benefited.  The most benefited waterbody must be listed first. </t>
  </si>
  <si>
    <t>The project name should be consistent with the RWSP, MFL RPS, and Historic Project List, if applicable. Project name should be kept as short as possible and need not include project type, sponsor or significant description.</t>
  </si>
  <si>
    <t>Include the county where the project is located</t>
  </si>
  <si>
    <t xml:space="preserve">Include the latitude in decimal format </t>
  </si>
  <si>
    <t xml:space="preserve">Include the longitude in decimal format </t>
  </si>
  <si>
    <t>Select the one project type that most accurately characterizes the project type.  If necessary, you may use the description field to include information on how the project may be secondarily characterized by another project type.
Reclaimed Water (for potable offset)
Reclaimed Water (for groundwater recharge)
Brackish Groundwater
Surface Water
Surface Water Storage (e.g., reservoirs)
Aquifer Storage and Recovery
Stormwater
Desalination
Other Non-Traditional Source
Groundwater Recharge (not including ASR or reclaimed water)
Data Collection and Evaluation (e.g., funding spent on specific feasibility studies, etc.)
Water Resource Management Programs (e.g., MFL development, well plugging and abanadonment programs, etc.)
Technical Assistance (e.g., MILs)
Flood Control Works (e.g., flood control structure maintenance and repair, hydrologic restoration for flood control, etc.)
PS and CII Conservation
Agricultural Conservation
Distribution/Transmission Capacity
Other Project Type</t>
  </si>
  <si>
    <t>Construction
Feasibility Study
Conservation Program
Agricultural Cost-Share Program
Other</t>
  </si>
  <si>
    <t xml:space="preserve">Briefly describe the project and include an explanation of how the project will include additional water available for consumptive uses.  To explain how the project will include additional water for consumptive uses, the description must include the AWS type and proposed use (e.g., reclaimed water project for residential irrigation; ASR for the City of XYZ public supply).  For non-AWS projects, this could include a description of how the program or project benefits overall water supplies or natural system protection.  </t>
  </si>
  <si>
    <t xml:space="preserve">
Planning                 Design/Engineering         Construction
In Progress
</t>
  </si>
  <si>
    <t>Enter percent complete for status selected. Enter "0" or "NA" if applicable.</t>
  </si>
  <si>
    <t xml:space="preserve">Llist RWSP area that the project supports. You may only select one planning region. </t>
  </si>
  <si>
    <t>List name of MFL waterbody that is associated with a Recovery/Prevention Strategy. If not applicable, leave blank.</t>
  </si>
  <si>
    <t>List quantity of water that will be made available within 2 years of construction completion in MGD for the phase identified.  For Reuse projects, include reuse flow, not total capacity.</t>
  </si>
  <si>
    <t>List quantity of water that will be made available upon Project completion in MGD for the phase identified.  For Reuse projects, include reuse flow, not total capacity.</t>
  </si>
  <si>
    <t>List all storage capacity created in million gallons.  This would include ASR that does not include any distribution at this time.  This may also include completion of reservoirs, etc.</t>
  </si>
  <si>
    <t xml:space="preserve">List all distribution capacity created in million gallons per day that does not directly make water available.  </t>
  </si>
  <si>
    <t>List name of BMAP that is associated with this Project. If not applicable, leave blank.</t>
  </si>
  <si>
    <t>If a BMAP project, include the approved TP Reduction number.  If not in a BMAP project, include the estimated TP reduction.</t>
  </si>
  <si>
    <t>If a BMAP project, include the approved TN Reduction number.  If not in a BMAP project, include the estimated TN reduction.</t>
  </si>
  <si>
    <t>Please provide the number of acres to be acquired via fee or less than fee acquisition.</t>
  </si>
  <si>
    <t>Total Capita Costs is a formula:
Total District Funding + 
Total State Funding + 
Total Federal Funding + 
Total Cooperator Funding + 
Total Other Funding</t>
  </si>
  <si>
    <t>Include the total state funding requested for this project or project phase.</t>
  </si>
  <si>
    <t>Include the total cooperator(s)'s funding committed for this project or project phase.</t>
  </si>
  <si>
    <t>Include the total district funding committed for this project or project phase.</t>
  </si>
  <si>
    <t>Include the total other funding committed for this project or project phase.</t>
  </si>
  <si>
    <t xml:space="preserve">Include date in prescribed format (mm/dd/yyyy).  If day is not known, use 01. </t>
  </si>
  <si>
    <t>Please indicate if this is a multi-year project. (Y/N)</t>
  </si>
  <si>
    <t>Include any additional comments you would like to include that may be important in project selection.</t>
  </si>
  <si>
    <t>No</t>
  </si>
  <si>
    <t>Estimated Water Savings (MGY)</t>
  </si>
  <si>
    <t>$/kgal</t>
  </si>
  <si>
    <t>Total Project Cost</t>
  </si>
  <si>
    <t>Requested Funding</t>
  </si>
  <si>
    <t>Applicant Entity Name</t>
  </si>
  <si>
    <t>Year Awarded</t>
  </si>
  <si>
    <t>Contract Number</t>
  </si>
  <si>
    <t>Amount Awarded</t>
  </si>
  <si>
    <t>Amount Spent</t>
  </si>
  <si>
    <t>City</t>
  </si>
  <si>
    <t>Authorized Representative 
Email Address</t>
  </si>
  <si>
    <t>Phone Number</t>
  </si>
  <si>
    <t>Federal ID Number</t>
  </si>
  <si>
    <t>Type of Organization/Entity</t>
  </si>
  <si>
    <t>Project Manager 
Email Address</t>
  </si>
  <si>
    <t>Quantity of Items or Rebates</t>
  </si>
  <si>
    <t>Installation Cost per Item</t>
  </si>
  <si>
    <t>Total Cost for Each Line</t>
  </si>
  <si>
    <t>If yes, list the parties and interests:</t>
  </si>
  <si>
    <t>Identify the water source that will be conserved.</t>
  </si>
  <si>
    <t>Other (Specify)</t>
  </si>
  <si>
    <t>Quantity of water saved (25 pts)</t>
  </si>
  <si>
    <t>Water source being conserved (15 pts)</t>
  </si>
  <si>
    <t>Provides regional benefits (10 pts)</t>
  </si>
  <si>
    <t>Benefits waterbody with adopted MFLs (5 pts)</t>
  </si>
  <si>
    <t>Project has WATER QUALITY benefits (10 pts)</t>
  </si>
  <si>
    <t>Project has HABITAT OR OTHER benefits (5 pts)</t>
  </si>
  <si>
    <t>Project Readiness (5 pts)</t>
  </si>
  <si>
    <t>TOTAL</t>
  </si>
  <si>
    <t>Application Number</t>
  </si>
  <si>
    <t>Entity Name</t>
  </si>
  <si>
    <t>REVISED project Name</t>
  </si>
  <si>
    <t>Region</t>
  </si>
  <si>
    <t>Revised $/kgal</t>
  </si>
  <si>
    <t>Supports District mission (y/n)</t>
  </si>
  <si>
    <t>Matching Funds (Y/N)</t>
  </si>
  <si>
    <t>REDI (Y/N)</t>
  </si>
  <si>
    <t>Funding Requested ($)</t>
  </si>
  <si>
    <t>Fiscal Year</t>
  </si>
  <si>
    <t>Application No.</t>
  </si>
  <si>
    <t>Order</t>
  </si>
  <si>
    <t>PS ID</t>
  </si>
  <si>
    <t>Requisition Number</t>
  </si>
  <si>
    <t>Purchase Order Number</t>
  </si>
  <si>
    <t>Project Manager</t>
  </si>
  <si>
    <t>Entity Alias</t>
  </si>
  <si>
    <t>Entity Number</t>
  </si>
  <si>
    <t>Project Title</t>
  </si>
  <si>
    <t>Actual Project Cost</t>
  </si>
  <si>
    <t>Approved Funding</t>
  </si>
  <si>
    <t>Actual Funding</t>
  </si>
  <si>
    <t>Amt Disencumbered</t>
  </si>
  <si>
    <t>Proposed Water (MGY) Savings</t>
  </si>
  <si>
    <t>Actual Water (MGY) Savings</t>
  </si>
  <si>
    <t>Status</t>
  </si>
  <si>
    <t>Closeout Date</t>
  </si>
  <si>
    <t>Point of Contact First Name</t>
  </si>
  <si>
    <t>Point of Contact Last Name</t>
  </si>
  <si>
    <t>Point of Contact Address 1</t>
  </si>
  <si>
    <t>Point of Contact Address 2</t>
  </si>
  <si>
    <t>Point of Contact City 1</t>
  </si>
  <si>
    <t>Point of Contact Zip Code</t>
  </si>
  <si>
    <t>Point of Contact Phone Number 1</t>
  </si>
  <si>
    <t>Point of Contact Phone Number 2</t>
  </si>
  <si>
    <t>Point of Contact Email Address</t>
  </si>
  <si>
    <t>Alternate Point of Contact First Name</t>
  </si>
  <si>
    <t>Alternate Point of Contact Last Name</t>
  </si>
  <si>
    <t>Alternate Point of Contact Address 1</t>
  </si>
  <si>
    <t>Alternate Point of Contact Address 2</t>
  </si>
  <si>
    <t>Alternate Point of Contact City 1</t>
  </si>
  <si>
    <t>Alternate Point of Contact Zip Code</t>
  </si>
  <si>
    <t>Alternate Point of Contact Phone Number 1</t>
  </si>
  <si>
    <t>Alternate Point of Contact Phone Number 2</t>
  </si>
  <si>
    <t>Alternate Point of Contact Email Address</t>
  </si>
  <si>
    <t>Comments</t>
  </si>
  <si>
    <t>Background</t>
  </si>
  <si>
    <t>Latitude</t>
  </si>
  <si>
    <t>Longitude</t>
  </si>
  <si>
    <t xml:space="preserve">For WaterSIP Master file </t>
  </si>
  <si>
    <t>For WC Project Reviewers</t>
  </si>
  <si>
    <t>For FDEP Excel File</t>
  </si>
  <si>
    <t xml:space="preserve">Yes </t>
  </si>
  <si>
    <t>Project Objective</t>
  </si>
  <si>
    <t>Short Project Description</t>
  </si>
  <si>
    <t>Project description and other cells may need to be edited, but having this info auto populate is a step forward.</t>
  </si>
  <si>
    <t>Waterbody Most Benefited</t>
  </si>
  <si>
    <t>Revised Estimated Water Savings (MGY)</t>
  </si>
  <si>
    <t>You have reached the end of this tab. Proceed to the next.</t>
  </si>
  <si>
    <t>Location</t>
  </si>
  <si>
    <t>Select One</t>
  </si>
  <si>
    <t>Agricultural Irrigation</t>
  </si>
  <si>
    <t xml:space="preserve">Other </t>
  </si>
  <si>
    <t xml:space="preserve">Utility </t>
  </si>
  <si>
    <t>HOA/POA</t>
  </si>
  <si>
    <t>Local Government</t>
  </si>
  <si>
    <t>Other</t>
  </si>
  <si>
    <t xml:space="preserve"> </t>
  </si>
  <si>
    <t>Indoor water conservation</t>
  </si>
  <si>
    <t>Agricultural Operator</t>
  </si>
  <si>
    <t xml:space="preserve">Is this a rebate or voucher program? </t>
  </si>
  <si>
    <t>Reclaimed water</t>
  </si>
  <si>
    <t>Water from a canal or stormwater catchment area (such as a man-made lake within a housing development)</t>
  </si>
  <si>
    <r>
      <t>If yes, amount(s):</t>
    </r>
    <r>
      <rPr>
        <sz val="11"/>
        <color theme="1"/>
        <rFont val="Calibri"/>
        <family val="2"/>
        <scheme val="minor"/>
      </rPr>
      <t xml:space="preserve"> </t>
    </r>
  </si>
  <si>
    <t>Applicant Match ($)</t>
  </si>
  <si>
    <t>If yes, fill out the table below:</t>
  </si>
  <si>
    <t>If yes, complete the following:</t>
  </si>
  <si>
    <t>Planning Region</t>
  </si>
  <si>
    <t>3. Project Financing</t>
  </si>
  <si>
    <t>2. Project Description</t>
  </si>
  <si>
    <t>1. Entity Information</t>
  </si>
  <si>
    <t>Cost effectiveness ($/kgal) (25 pts)</t>
  </si>
  <si>
    <t>Has this project received previous SFWMD funding?</t>
  </si>
  <si>
    <t>Utility Water Provider or Water Source</t>
  </si>
  <si>
    <t>No.</t>
  </si>
  <si>
    <t>CFP/ Proposal No</t>
  </si>
  <si>
    <t>Order No.</t>
  </si>
  <si>
    <t>Final Order</t>
  </si>
  <si>
    <t>REVISED Project Title</t>
  </si>
  <si>
    <t>Revisd Total Project Ciosts</t>
  </si>
  <si>
    <t>DEP Proposed Funding</t>
  </si>
  <si>
    <t>Rev Proposed Water (MGY) Savings</t>
  </si>
  <si>
    <t>Rev $/kgal</t>
  </si>
  <si>
    <t>WC ALL INFO</t>
  </si>
  <si>
    <t>Conservation Items</t>
  </si>
  <si>
    <t>Residential Measures</t>
  </si>
  <si>
    <t>Service life    (Residential) in years</t>
  </si>
  <si>
    <t>Tank-Type High-efficiency Toilet</t>
  </si>
  <si>
    <t>Valve-Type High-efficiency Toilet</t>
  </si>
  <si>
    <t>High-Efficiency Aerator</t>
  </si>
  <si>
    <t>High-Efficiency Showerhead, SF</t>
  </si>
  <si>
    <t>High-efficiency Showerhead, MF</t>
  </si>
  <si>
    <t>High-efficiency Dishwasher, SF</t>
  </si>
  <si>
    <t>High-efficiency Clothes Washer, SF</t>
  </si>
  <si>
    <t>High-efficiency Clothes Washer, MF</t>
  </si>
  <si>
    <t>Efficient Sprinkler Heads</t>
  </si>
  <si>
    <t>System Design Corrections</t>
  </si>
  <si>
    <t>Persons Per Home</t>
  </si>
  <si>
    <t>If unknown for your area, visit US Census Quick Facts for your county, or use Florida default of 2.64.</t>
  </si>
  <si>
    <t>Number of Homes/Units affected by this project</t>
  </si>
  <si>
    <t xml:space="preserve"> Efficient Use (After)</t>
  </si>
  <si>
    <t>gpm/gpf/flow Rates</t>
  </si>
  <si>
    <t>Toilet Savings</t>
  </si>
  <si>
    <t>Shower savings</t>
  </si>
  <si>
    <t>Shower</t>
  </si>
  <si>
    <t xml:space="preserve"> Lavatory Faucet</t>
  </si>
  <si>
    <t>Kitchen Faucet</t>
  </si>
  <si>
    <t>Dishwasher Savings</t>
  </si>
  <si>
    <t>Dishwasher</t>
  </si>
  <si>
    <t>Clotheswasher</t>
  </si>
  <si>
    <t>Pre-Rinse Spray Valve</t>
  </si>
  <si>
    <t>Commercial Lav. Faucet</t>
  </si>
  <si>
    <t>Other 4</t>
  </si>
  <si>
    <t>Total Annual Savings</t>
  </si>
  <si>
    <t>Savings in Million Gallons per year</t>
  </si>
  <si>
    <t>Min/day</t>
  </si>
  <si>
    <t>Use/person</t>
  </si>
  <si>
    <t>Load/day</t>
  </si>
  <si>
    <t>Service Life</t>
  </si>
  <si>
    <t>Toilet</t>
  </si>
  <si>
    <t>Lavatory Faucet</t>
  </si>
  <si>
    <t>Other 1</t>
  </si>
  <si>
    <t>Other 2</t>
  </si>
  <si>
    <t>Other 3</t>
  </si>
  <si>
    <t>Day savings</t>
  </si>
  <si>
    <t>Service Life Savings</t>
  </si>
  <si>
    <t>Before</t>
  </si>
  <si>
    <t>Persons</t>
  </si>
  <si>
    <t>(gals)</t>
  </si>
  <si>
    <t>Service</t>
  </si>
  <si>
    <t>Toilet Life Savings</t>
  </si>
  <si>
    <t>per home</t>
  </si>
  <si>
    <t>Homes</t>
  </si>
  <si>
    <t>Use/Day</t>
  </si>
  <si>
    <t>Use/Year</t>
  </si>
  <si>
    <t>Life Use</t>
  </si>
  <si>
    <t>Shower Life savings</t>
  </si>
  <si>
    <t xml:space="preserve"> Lav. Faucet</t>
  </si>
  <si>
    <t>Faucet Life savings</t>
  </si>
  <si>
    <t>Dishwasher Life Savings</t>
  </si>
  <si>
    <t>Clotheswasher Life Savings</t>
  </si>
  <si>
    <t xml:space="preserve">   Enter this value in Column D on the Cost-Effectiveness sheet.</t>
  </si>
  <si>
    <t>Total Life Savings</t>
  </si>
  <si>
    <t>Year Length</t>
  </si>
  <si>
    <t>For these items, you must use the use rates &amp; service life figures provided.</t>
  </si>
  <si>
    <t>Service Lives</t>
  </si>
  <si>
    <t>Residential Uses Per Day per Person</t>
  </si>
  <si>
    <t>Commercial Uses Per Day per Person</t>
  </si>
  <si>
    <t>Measure</t>
  </si>
  <si>
    <t>For projects targeting commercial facilities, contact District staff at        561-682-6615</t>
  </si>
  <si>
    <t>Amy Vickers  - Flow rates for showers and faucets are rated at full pressure. People use these fixtures at a lower rate, therefore, it is assumed that only 2/3rds the rated flow is used, hence the 67%. See Gals/use formula.</t>
  </si>
  <si>
    <t>Kitchen faucet savings adjusted to 0.5 of calculated savings to account only for savings from washing. Pot filling volumes will not change as per more efficient fixtures. See Annual Savings formula.</t>
  </si>
  <si>
    <t>If your conservation item is not listed above, enter it in the "Other" cell. For those cases,</t>
  </si>
  <si>
    <t>provide documentation supporting the savings values and number of service years you enter.</t>
  </si>
  <si>
    <t>and download the appropriate application (and example application) for your project.</t>
  </si>
  <si>
    <t xml:space="preserve"> Current Use (Before)</t>
  </si>
  <si>
    <t>*Standard uses per day and service lives applied.</t>
  </si>
  <si>
    <t>Please enter the following:</t>
  </si>
  <si>
    <t>Project Size</t>
  </si>
  <si>
    <t xml:space="preserve">Current Water Use </t>
  </si>
  <si>
    <t>Potential Savings</t>
  </si>
  <si>
    <t>4. Project Budget</t>
  </si>
  <si>
    <t>Residential Toilet</t>
  </si>
  <si>
    <t>Annual Savings per Item
(gallons)</t>
  </si>
  <si>
    <t>Total Cost Per Line</t>
  </si>
  <si>
    <t>Tabs</t>
  </si>
  <si>
    <t>6. Cost-Effectiveness Calculator</t>
  </si>
  <si>
    <t>7. Ancillary Information</t>
  </si>
  <si>
    <t xml:space="preserve">   Outdoor Irrigation Measures</t>
  </si>
  <si>
    <t>Authorized Representative 
 LAST Name</t>
  </si>
  <si>
    <t>Standard Efficiency Use Rates
gpm/gpf/flow rates</t>
  </si>
  <si>
    <t>gals/flush</t>
  </si>
  <si>
    <t>gals/min</t>
  </si>
  <si>
    <t>gals/use</t>
  </si>
  <si>
    <t>Estimated Water Savings for Common Indoor Efficiency Measures; skip down if not applicable.</t>
  </si>
  <si>
    <t>You have reached the end of the application.
Go back and check that all required information has been entered.
It is recommended you review all inputs on all tabs.</t>
  </si>
  <si>
    <t>Multiplier</t>
  </si>
  <si>
    <t>Container</t>
  </si>
  <si>
    <t>Nursery Container</t>
  </si>
  <si>
    <t>Crown Flooding</t>
  </si>
  <si>
    <t>Flood/Seepage</t>
  </si>
  <si>
    <t>Seepage/Furrow</t>
  </si>
  <si>
    <t>Semi-Closed Flow-Through</t>
  </si>
  <si>
    <t>Sub-irrigation</t>
  </si>
  <si>
    <t>Surface Gravity</t>
  </si>
  <si>
    <t>Portable Gun</t>
  </si>
  <si>
    <t>Volume Gun</t>
  </si>
  <si>
    <t>Traveling Gun</t>
  </si>
  <si>
    <t>Walking Gun</t>
  </si>
  <si>
    <t>Overhead</t>
  </si>
  <si>
    <t>Sprinkler</t>
  </si>
  <si>
    <t>Linear Move</t>
  </si>
  <si>
    <t>Drip</t>
  </si>
  <si>
    <t>Low Volume</t>
  </si>
  <si>
    <t>Micro-sprinkler</t>
  </si>
  <si>
    <t>Overhead Drip</t>
  </si>
  <si>
    <t>New irrigation method per this project conversion</t>
  </si>
  <si>
    <t>Estimated average use after project completion</t>
  </si>
  <si>
    <t>Existing IRR EFF</t>
  </si>
  <si>
    <t>Irr Eff Multi</t>
  </si>
  <si>
    <t>supplemental irrigation (MGY)</t>
  </si>
  <si>
    <t>new efficiency</t>
  </si>
  <si>
    <t>new eff multiplier</t>
  </si>
  <si>
    <t xml:space="preserve">% Efficiency </t>
  </si>
  <si>
    <t>Conservation water savings</t>
  </si>
  <si>
    <t>This table will be moved to a hidden location once the calcs are reviewed and agreed upon. These steps lead to the calced values in D15 &amp; D 16</t>
  </si>
  <si>
    <t xml:space="preserve"> Select Irrigation Method </t>
  </si>
  <si>
    <t>using the wrong application. Go back to the Cooperative Funding Program webpage</t>
  </si>
  <si>
    <t xml:space="preserve">Please be as BRIEF as possible while still being informative. Note that some narrative </t>
  </si>
  <si>
    <t>answer fields are limited to the requested length and space provided. If we cannot see it, we cannot read it.</t>
  </si>
  <si>
    <t>Section 1. Irrigation System Conversion Projects</t>
  </si>
  <si>
    <t>Water Use Permit Number</t>
  </si>
  <si>
    <t>Total permitted acres</t>
  </si>
  <si>
    <t>Estimate of supplemental irrigation currently being used on affected acres</t>
  </si>
  <si>
    <t>all required information as outlined below and on all subsequent tabs.</t>
  </si>
  <si>
    <t>Lower East Coast</t>
  </si>
  <si>
    <t>Lower Kissimmee Basin</t>
  </si>
  <si>
    <t>Lower West Coast</t>
  </si>
  <si>
    <t>Upper East Coast</t>
  </si>
  <si>
    <t>Central Florida Water Initiative</t>
  </si>
  <si>
    <t>Hardware &amp; Installation Total</t>
  </si>
  <si>
    <r>
      <rPr>
        <sz val="18"/>
        <color rgb="FFFF0000"/>
        <rFont val="Calibri"/>
        <family val="2"/>
        <scheme val="minor"/>
      </rPr>
      <t>Warning:</t>
    </r>
    <r>
      <rPr>
        <sz val="14"/>
        <color theme="1"/>
        <rFont val="Calibri"/>
        <family val="2"/>
        <scheme val="minor"/>
      </rPr>
      <t xml:space="preserve"> </t>
    </r>
    <r>
      <rPr>
        <b/>
        <sz val="14"/>
        <color rgb="FF0000FF"/>
        <rFont val="Calibri"/>
        <family val="2"/>
        <scheme val="minor"/>
      </rPr>
      <t>Read this Instructions Tab thoroughly and entirely. For your application to be deemed complete, you must provide</t>
    </r>
  </si>
  <si>
    <t xml:space="preserve">This application is specific to Agriculture and Nursery water conservation project types. If your project focuses </t>
  </si>
  <si>
    <t xml:space="preserve">on improving water use efficiency in an Urban Indoor or Urban Irrigation setting, you are currently </t>
  </si>
  <si>
    <t>There are EIGHT tabs (listed to the right), SEVEN of which require data input from you.</t>
  </si>
  <si>
    <t>It is recommended that you prepare your narrative text in Word and then copy/paste into the spaces provided.</t>
  </si>
  <si>
    <t>On each tab, start at the top and work to the bottom until you reach the following message:</t>
  </si>
  <si>
    <r>
      <t xml:space="preserve">Project Location - </t>
    </r>
    <r>
      <rPr>
        <b/>
        <sz val="11"/>
        <color rgb="FF0000FF"/>
        <rFont val="Calibri"/>
        <family val="2"/>
        <scheme val="minor"/>
      </rPr>
      <t>Latitude</t>
    </r>
    <r>
      <rPr>
        <b/>
        <sz val="11"/>
        <color theme="1"/>
        <rFont val="Calibri"/>
        <family val="2"/>
        <scheme val="minor"/>
      </rPr>
      <t xml:space="preserve"> of Project
(Decimal Degrees)</t>
    </r>
  </si>
  <si>
    <r>
      <t xml:space="preserve">Project Location - </t>
    </r>
    <r>
      <rPr>
        <b/>
        <sz val="11"/>
        <color rgb="FF0000FF"/>
        <rFont val="Calibri"/>
        <family val="2"/>
        <scheme val="minor"/>
      </rPr>
      <t>Longitude</t>
    </r>
    <r>
      <rPr>
        <b/>
        <sz val="11"/>
        <color theme="1"/>
        <rFont val="Calibri"/>
        <family val="2"/>
        <scheme val="minor"/>
      </rPr>
      <t xml:space="preserve"> of Project
(Decimal Degrees)</t>
    </r>
  </si>
  <si>
    <t>Street Address</t>
  </si>
  <si>
    <t>Authorized Representative 
FIRST Name</t>
  </si>
  <si>
    <t>Project Manager 
FIRST Name</t>
  </si>
  <si>
    <t>Project Manager 
LAST Name</t>
  </si>
  <si>
    <t>If applicable, provide the Consumptive Use Permit, etc.</t>
  </si>
  <si>
    <t>Estimated Water Savings (mgy)</t>
  </si>
  <si>
    <t>The gray cells above will auto-populate as you provide inputs elsewhere within this application.</t>
  </si>
  <si>
    <r>
      <t xml:space="preserve">Project Description 
</t>
    </r>
    <r>
      <rPr>
        <sz val="11"/>
        <color rgb="FF000000"/>
        <rFont val="Calibri"/>
        <family val="2"/>
        <scheme val="minor"/>
      </rPr>
      <t xml:space="preserve">Short Form (Limit to </t>
    </r>
    <r>
      <rPr>
        <sz val="11"/>
        <color rgb="FFFF0000"/>
        <rFont val="Calibri"/>
        <family val="2"/>
        <scheme val="minor"/>
      </rPr>
      <t xml:space="preserve">THREE sentences </t>
    </r>
    <r>
      <rPr>
        <sz val="11"/>
        <color rgb="FF000000"/>
        <rFont val="Calibri"/>
        <family val="2"/>
        <scheme val="minor"/>
      </rPr>
      <t>or less)</t>
    </r>
  </si>
  <si>
    <t>Target Group(s) and Size</t>
  </si>
  <si>
    <t>Acres Affected (if this is an irrigation project)</t>
  </si>
  <si>
    <t>b. What is the maximum number of rebates/vouchers issued to a single participant?</t>
  </si>
  <si>
    <t>Total Project Cost ($)</t>
  </si>
  <si>
    <t>Third-Party Match ($)</t>
  </si>
  <si>
    <r>
      <t>If yes, federal/state/private entity name(s):</t>
    </r>
    <r>
      <rPr>
        <sz val="11"/>
        <color theme="1"/>
        <rFont val="Calibri"/>
        <family val="2"/>
        <scheme val="minor"/>
      </rPr>
      <t xml:space="preserve"> </t>
    </r>
  </si>
  <si>
    <t>Project Hardware/Technology Items</t>
  </si>
  <si>
    <t>Cost per Item, Rebate, or Voucher</t>
  </si>
  <si>
    <t>mgy</t>
  </si>
  <si>
    <t xml:space="preserve">mgy  </t>
  </si>
  <si>
    <t>Estimated Post-project Water Use</t>
  </si>
  <si>
    <t>Briefly explain the basis for your Post-project Water Use estimate.</t>
  </si>
  <si>
    <t>Total irrigated acres affected by this conservation project</t>
  </si>
  <si>
    <t>Current irrigation method</t>
  </si>
  <si>
    <t>Briefly provide the basis for your Current Water Use estimate.</t>
  </si>
  <si>
    <t>Section 2. Precision Management Improvements</t>
  </si>
  <si>
    <t>acres affected</t>
  </si>
  <si>
    <t>Briefly provide the basis for your Current Water Use estimate (e.g., metered data, water bills, zone use calculations).</t>
  </si>
  <si>
    <r>
      <rPr>
        <b/>
        <sz val="14"/>
        <color rgb="FF0000FF"/>
        <rFont val="Calibri"/>
        <family val="2"/>
        <scheme val="minor"/>
      </rPr>
      <t>Total Cost</t>
    </r>
    <r>
      <rPr>
        <b/>
        <sz val="11"/>
        <color rgb="FF0000FF"/>
        <rFont val="Calibri"/>
        <family val="2"/>
        <scheme val="minor"/>
      </rPr>
      <t xml:space="preserve"> </t>
    </r>
    <r>
      <rPr>
        <sz val="11"/>
        <color theme="1"/>
        <rFont val="Calibri"/>
        <family val="2"/>
        <scheme val="minor"/>
      </rPr>
      <t xml:space="preserve">per item MUST match costs presented in Tab 4 (Project Budget). </t>
    </r>
  </si>
  <si>
    <r>
      <t xml:space="preserve">Service Life 
</t>
    </r>
    <r>
      <rPr>
        <b/>
        <sz val="11"/>
        <color theme="4" tint="-0.249977111117893"/>
        <rFont val="Calibri"/>
        <family val="2"/>
        <scheme val="minor"/>
      </rPr>
      <t>(in years, from table below)</t>
    </r>
  </si>
  <si>
    <t>Total Project Gallons Saved per Day</t>
  </si>
  <si>
    <t>Total Gallons Saved over Service Life (MG)</t>
  </si>
  <si>
    <t>Cost Effectiveness ($/kgal)</t>
  </si>
  <si>
    <t>Service Life, in years</t>
  </si>
  <si>
    <t>Rain Sensors</t>
  </si>
  <si>
    <t>Soil Moisture Sensors</t>
  </si>
  <si>
    <t>Weather-based Controllers</t>
  </si>
  <si>
    <t>Does any contractor or other affiliate of the applicant have a financial interest in this project, the property associated with this project, or with any party that may profit financially from this project?</t>
  </si>
  <si>
    <r>
      <t>Is the project part of your institution/facility’s conservation plan?</t>
    </r>
    <r>
      <rPr>
        <sz val="11"/>
        <color theme="1"/>
        <rFont val="Calibri"/>
        <family val="2"/>
        <scheme val="minor"/>
      </rPr>
      <t xml:space="preserve"> </t>
    </r>
  </si>
  <si>
    <r>
      <t>This is a State of Florida reimbursement program. The entire project scope is expected to be completed within the funding period, regardless of amount awarded. There is no guarantee the applicant will be awarded the amount requested. Are budgeted funds available to pay for the entire scope of the project?</t>
    </r>
    <r>
      <rPr>
        <sz val="11"/>
        <color theme="1"/>
        <rFont val="Calibri"/>
        <family val="2"/>
        <scheme val="minor"/>
      </rPr>
      <t xml:space="preserve">   </t>
    </r>
  </si>
  <si>
    <t xml:space="preserve">Does the applicant understand that if, for any reason, the project scope is not fulfilled to 100% completion as outlined in the statement of work, the funding amount will be reduced to match the original percentage of funding in the contract/purchase order based on the estimated project cost provided in the application? </t>
  </si>
  <si>
    <r>
      <t>Does the applicant understand that funds are only for expenses incurred during the funding period?</t>
    </r>
    <r>
      <rPr>
        <sz val="11"/>
        <color theme="1"/>
        <rFont val="Calibri"/>
        <family val="2"/>
        <scheme val="minor"/>
      </rPr>
      <t xml:space="preserve"> </t>
    </r>
  </si>
  <si>
    <t xml:space="preserve">Does the applicant understand this program is not meant to replace or upgrade equipment that is less than 2 years old? </t>
  </si>
  <si>
    <t>Is the applicant willing to host educational/demonstration activities highlighting the project site at reasonable times and under reasonable conditions?  
Your answer will not affect your project's eligibility or review.</t>
  </si>
  <si>
    <t>Zip Code</t>
  </si>
  <si>
    <r>
      <t xml:space="preserve">If the Authorized Representative is different from the </t>
    </r>
    <r>
      <rPr>
        <b/>
        <sz val="11"/>
        <color rgb="FF0000FF"/>
        <rFont val="Calibri"/>
        <family val="2"/>
        <scheme val="minor"/>
      </rPr>
      <t>Project Manager</t>
    </r>
    <r>
      <rPr>
        <b/>
        <sz val="11"/>
        <color theme="1"/>
        <rFont val="Calibri"/>
        <family val="2"/>
        <scheme val="minor"/>
      </rPr>
      <t xml:space="preserve"> (Primary Contact), please provide the following information for the Project Manager.</t>
    </r>
  </si>
  <si>
    <t>Commercial Toilet</t>
  </si>
  <si>
    <t>Clothes washer Savings</t>
  </si>
  <si>
    <t>Clothes washer</t>
  </si>
  <si>
    <t xml:space="preserve">Long-Form Project Description
(Scope of the Project)
Include: 
Item(s) to be purchased/installed/distributed and quantities of each  
</t>
  </si>
  <si>
    <r>
      <rPr>
        <b/>
        <sz val="16"/>
        <color rgb="FF0000FF"/>
        <rFont val="Calibri"/>
        <family val="2"/>
        <scheme val="minor"/>
      </rPr>
      <t xml:space="preserve">Excel Tip: </t>
    </r>
    <r>
      <rPr>
        <sz val="14"/>
        <color theme="1"/>
        <rFont val="Calibri"/>
        <family val="2"/>
        <scheme val="minor"/>
      </rPr>
      <t xml:space="preserve">You can begin a new paragraph within a cell by holding down the </t>
    </r>
    <r>
      <rPr>
        <b/>
        <sz val="14"/>
        <color rgb="FF0000FF"/>
        <rFont val="Calibri"/>
        <family val="2"/>
        <scheme val="minor"/>
      </rPr>
      <t>Alt key and hitting Enter</t>
    </r>
    <r>
      <rPr>
        <sz val="14"/>
        <color theme="1"/>
        <rFont val="Calibri"/>
        <family val="2"/>
        <scheme val="minor"/>
      </rPr>
      <t xml:space="preserve"> (return).</t>
    </r>
  </si>
  <si>
    <t>Not Applicable</t>
  </si>
  <si>
    <t>Eligible projects must have a Cost-effectiveness lower than or equal to $6.00 k/gal</t>
  </si>
  <si>
    <t>Amendment Number</t>
  </si>
  <si>
    <t>Design-Bid-Build</t>
  </si>
  <si>
    <t>Design-Build</t>
  </si>
  <si>
    <t>Progressive Design-Build</t>
  </si>
  <si>
    <t>Amendment Date (approved or pending approval)</t>
  </si>
  <si>
    <t>If yes, FDEP agreement number:</t>
  </si>
  <si>
    <t>What is the project delivery method?</t>
  </si>
  <si>
    <t>If yes, name of Restoration Plan:</t>
  </si>
  <si>
    <t>If yes, Project Number:</t>
  </si>
  <si>
    <t>If yes, Unique ID:</t>
  </si>
  <si>
    <t>Project Background</t>
  </si>
  <si>
    <t>What is the water-related issue?</t>
  </si>
  <si>
    <t>What water-related benefits will result from the completion of this project?</t>
  </si>
  <si>
    <t>Will this project result in a fully completed (operational) project?</t>
  </si>
  <si>
    <t>Will a Florida Licensed Professional Engineer be able to certify work completed?</t>
  </si>
  <si>
    <t>Will a Florida Licensed Professional Geologist be able to certify work completed?</t>
  </si>
  <si>
    <t>https://floridadep.gov/dear/water-quality-restoration/content/impaired-waters-tmdls-and-basin-management-action-plans</t>
  </si>
  <si>
    <t>https://floridadep.gov/dear/water-quality-restoration/content/statewide-annual-report</t>
  </si>
  <si>
    <t>Gray cells will self-calculate. They cannot accept user's inputs.</t>
  </si>
  <si>
    <t>Will this project be completed on state-owned land?</t>
  </si>
  <si>
    <t>If applicable, provide the Irrigation Ordinance number.</t>
  </si>
  <si>
    <t>Do you understand if the irrigation ordinance above does not comport with the District’s Year-Round Irrigation Rule, the application will be deemed ineligible for funding?</t>
  </si>
  <si>
    <t>If you answered yes to either of the two previous questions, please provide the following information:</t>
  </si>
  <si>
    <t>Is this a multiyear project?</t>
  </si>
  <si>
    <r>
      <t xml:space="preserve">c. How many dwelling units/facilities will this program attempt to reach </t>
    </r>
    <r>
      <rPr>
        <b/>
        <u/>
        <sz val="11"/>
        <color rgb="FF0000FF"/>
        <rFont val="Calibri"/>
        <family val="2"/>
        <scheme val="minor"/>
      </rPr>
      <t>at a minimum</t>
    </r>
    <r>
      <rPr>
        <b/>
        <sz val="11"/>
        <color rgb="FF000000"/>
        <rFont val="Calibri"/>
        <family val="2"/>
        <scheme val="minor"/>
      </rPr>
      <t xml:space="preserve"> during the funding period?</t>
    </r>
    <r>
      <rPr>
        <b/>
        <vertAlign val="superscript"/>
        <sz val="11"/>
        <color rgb="FF000000"/>
        <rFont val="Calibri"/>
        <family val="2"/>
        <scheme val="minor"/>
      </rPr>
      <t>2, 3</t>
    </r>
    <r>
      <rPr>
        <b/>
        <sz val="11"/>
        <color rgb="FF000000"/>
        <rFont val="Calibri"/>
        <family val="2"/>
        <scheme val="minor"/>
      </rPr>
      <t xml:space="preserve">  This should be equal to a./b. above.</t>
    </r>
  </si>
  <si>
    <r>
      <t xml:space="preserve">Footnotes:
</t>
    </r>
    <r>
      <rPr>
        <vertAlign val="superscript"/>
        <sz val="11"/>
        <color rgb="FF000000"/>
        <rFont val="Calibri"/>
        <family val="2"/>
        <scheme val="minor"/>
      </rPr>
      <t xml:space="preserve">1 </t>
    </r>
    <r>
      <rPr>
        <sz val="11"/>
        <color rgb="FF000000"/>
        <rFont val="Calibri"/>
        <family val="2"/>
        <scheme val="minor"/>
      </rPr>
      <t>Do not enter a range. The final reimbursement will be tied to this number.</t>
    </r>
    <r>
      <rPr>
        <b/>
        <sz val="11"/>
        <color rgb="FF000000"/>
        <rFont val="Calibri"/>
        <family val="2"/>
        <scheme val="minor"/>
      </rPr>
      <t xml:space="preserve">
</t>
    </r>
    <r>
      <rPr>
        <vertAlign val="superscript"/>
        <sz val="11"/>
        <color rgb="FF000000"/>
        <rFont val="Calibri"/>
        <family val="2"/>
        <scheme val="minor"/>
      </rPr>
      <t xml:space="preserve">2 </t>
    </r>
    <r>
      <rPr>
        <sz val="11"/>
        <color rgb="FF000000"/>
        <rFont val="Calibri"/>
        <family val="2"/>
        <scheme val="minor"/>
      </rPr>
      <t xml:space="preserve">This question assumes all participants accept the maximum number of allowable rebates/vouchers. </t>
    </r>
    <r>
      <rPr>
        <b/>
        <sz val="11"/>
        <color rgb="FF000000"/>
        <rFont val="Calibri"/>
        <family val="2"/>
        <scheme val="minor"/>
      </rPr>
      <t xml:space="preserve">
</t>
    </r>
    <r>
      <rPr>
        <vertAlign val="superscript"/>
        <sz val="11"/>
        <color rgb="FF000000"/>
        <rFont val="Calibri"/>
        <family val="2"/>
        <scheme val="minor"/>
      </rPr>
      <t xml:space="preserve">3 </t>
    </r>
    <r>
      <rPr>
        <sz val="11"/>
        <color rgb="FF000000"/>
        <rFont val="Calibri"/>
        <family val="2"/>
        <scheme val="minor"/>
      </rPr>
      <t>This is the figure you must use in the calculation in your estimated water savings.</t>
    </r>
  </si>
  <si>
    <t>Potable water, but not sure if the area is within a Restriction Allocation Area or at risk of saltwater intrusion (Specify the provider utility)</t>
  </si>
  <si>
    <t>This section includes additional information requested by the Florida Department of Environmental Protection (FDEP).</t>
  </si>
  <si>
    <t>Is this project a continuation of an existing agreement with the FDEP?</t>
  </si>
  <si>
    <t>If Other, please describe.</t>
  </si>
  <si>
    <t>If the project is geographically located within a Restoration Plan area, will the project be identified with a project number on the Statewide Annual Report? 
The following link is for the Statewide Annual Report:</t>
  </si>
  <si>
    <t>Why is the water-related issue a problem?</t>
  </si>
  <si>
    <t>How will this project provide a solution to the problem?</t>
  </si>
  <si>
    <t>This tab has been created specifically for nonirrigation water conservation projects that may happen in an agricultural or nursery operation. You are required to provide an explanation of how you arrived at your current water use and water savings estimates. District staff will review the estimates provided and may either accept or, if unreasonable, modify them.</t>
  </si>
  <si>
    <r>
      <rPr>
        <b/>
        <sz val="12"/>
        <color rgb="FF0000FF"/>
        <rFont val="Calibri"/>
        <family val="2"/>
        <scheme val="minor"/>
      </rPr>
      <t>This tab contains two sections.</t>
    </r>
    <r>
      <rPr>
        <b/>
        <sz val="12"/>
        <color theme="1"/>
        <rFont val="Calibri"/>
        <family val="2"/>
        <scheme val="minor"/>
      </rPr>
      <t xml:space="preserve"> The first section, "Irrigation System Conversion Projects," is to be used if your project entails an irrigation system conversion. 
The second section, "Precision Management Improvements," is to be used if your project entails hardware or technology meant to help better manage your irrigation system. </t>
    </r>
  </si>
  <si>
    <r>
      <rPr>
        <b/>
        <sz val="14"/>
        <color rgb="FF0000FF"/>
        <rFont val="Calibri"/>
        <family val="2"/>
        <scheme val="minor"/>
      </rPr>
      <t>Weighted Cost Effectiveness</t>
    </r>
    <r>
      <rPr>
        <sz val="11"/>
        <color theme="1"/>
        <rFont val="Calibri"/>
        <family val="2"/>
        <scheme val="minor"/>
      </rPr>
      <t xml:space="preserve"> must be lower than or equal to </t>
    </r>
    <r>
      <rPr>
        <b/>
        <sz val="14"/>
        <color rgb="FF0000FF"/>
        <rFont val="Calibri"/>
        <family val="2"/>
        <scheme val="minor"/>
      </rPr>
      <t>$6.00 k/gal</t>
    </r>
    <r>
      <rPr>
        <sz val="11"/>
        <color theme="1"/>
        <rFont val="Calibri"/>
        <family val="2"/>
        <scheme val="minor"/>
      </rPr>
      <t xml:space="preserve"> for eligible projects.</t>
    </r>
  </si>
  <si>
    <t>If the applicant is a local government (city/county etc.), please answer the following questions:</t>
  </si>
  <si>
    <t>Does the applicant have an adopted irrigation ordinance that comports with the District’s Year-Round Irrigation Rule?</t>
  </si>
  <si>
    <t>Is the applicant receiving other funds for this project?</t>
  </si>
  <si>
    <t>(Weighted cost effectiveness for all items)</t>
  </si>
  <si>
    <t>Potable water from a utility at risk of saltwater intrusion based on elevated chloride levels in monitoring wells or within a Restricted Allocation Area (Section 3.2.1 of the Applicant’s Handbook for Water Use Permit Applications)</t>
  </si>
  <si>
    <t>Construction Management At-Risk</t>
  </si>
  <si>
    <t xml:space="preserve">Is the property located within the District's boundary? </t>
  </si>
  <si>
    <t xml:space="preserve">Is the property in compliance with the District’s regulatory requirements? </t>
  </si>
  <si>
    <t>Municipal Area Benefited</t>
  </si>
  <si>
    <t>5a. Estimated Water Savings – Indoor &amp; Other</t>
  </si>
  <si>
    <t>5b. Estimated Water Savings – Irrigation</t>
  </si>
  <si>
    <r>
      <t xml:space="preserve">Introduction/Background Information </t>
    </r>
    <r>
      <rPr>
        <sz val="11"/>
        <color rgb="FF000000"/>
        <rFont val="Calibri"/>
        <family val="2"/>
        <scheme val="minor"/>
      </rPr>
      <t>(one to two paragraphs)</t>
    </r>
  </si>
  <si>
    <t>If yes, is the project site enrolled in the Florida Department of Agriculture and Consumer Services' (FDACS) Best Management Practices (BMP) program?</t>
  </si>
  <si>
    <t>Surficial groundwater in the service area of a utility at risk of saltwater intrusion based on elevated chloride levels in monitoring wells</t>
  </si>
  <si>
    <t>Surficial groundwater in the service area of a utility not at risk of saltwater intrusion</t>
  </si>
  <si>
    <t>Surficial groundwater, but unsure if at risk of saltwater intrusion (Specify the water body)</t>
  </si>
  <si>
    <t>Does the applicant have an approved Water Supply Facilities Work Plan pursuant to Sections 163.3177 and 163.3184, Florida Statutes (F.S.)?</t>
  </si>
  <si>
    <t>Do you understand if the Water Supply Facilities Work Plan above does not meet Sections 163.3177 and 163.3184, F.S., the application will be deemed ineligible for funding consideration?</t>
  </si>
  <si>
    <r>
      <t xml:space="preserve">Project Objective 
</t>
    </r>
    <r>
      <rPr>
        <sz val="11"/>
        <color rgb="FF000000"/>
        <rFont val="Calibri"/>
        <family val="2"/>
        <scheme val="minor"/>
      </rPr>
      <t>(Limit to</t>
    </r>
    <r>
      <rPr>
        <sz val="11"/>
        <color rgb="FFFF0000"/>
        <rFont val="Calibri"/>
        <family val="2"/>
        <scheme val="minor"/>
      </rPr>
      <t xml:space="preserve"> ONE sentence</t>
    </r>
    <r>
      <rPr>
        <sz val="11"/>
        <color rgb="FF000000"/>
        <rFont val="Calibri"/>
        <family val="2"/>
        <scheme val="minor"/>
      </rPr>
      <t>)</t>
    </r>
  </si>
  <si>
    <t xml:space="preserve">d. List any additional types of fixtures or devices, such as, but not limited to, a showerhead or faucet aerator that a participant may receive. </t>
  </si>
  <si>
    <t>Enter this value in Column E on the Cost-Effectiveness sheet.</t>
  </si>
  <si>
    <t>Please refer to the District's Cooperative Funding Program Guidelines Appendix B, Cost-Effectiveness Calculator ($/kgal)</t>
  </si>
  <si>
    <r>
      <t xml:space="preserve">You must show the calculations leading to your project's estimated water savings. This is done on </t>
    </r>
    <r>
      <rPr>
        <b/>
        <sz val="14"/>
        <color theme="1"/>
        <rFont val="Calibri"/>
        <family val="2"/>
        <scheme val="minor"/>
      </rPr>
      <t>Tab 5a (Estimated Water Savings - Indoor &amp; Other) and/or Tab 5b (Estimated Water Savings - Irrigation), respectively</t>
    </r>
    <r>
      <rPr>
        <sz val="14"/>
        <color theme="1"/>
        <rFont val="Calibri"/>
        <family val="2"/>
        <scheme val="minor"/>
      </rPr>
      <t>. Once completed, you must fill out</t>
    </r>
    <r>
      <rPr>
        <b/>
        <sz val="14"/>
        <color theme="1"/>
        <rFont val="Calibri"/>
        <family val="2"/>
        <scheme val="minor"/>
      </rPr>
      <t xml:space="preserve"> Tab 6 (Cost-Effectiveness Calculator)</t>
    </r>
    <r>
      <rPr>
        <sz val="14"/>
        <color theme="1"/>
        <rFont val="Calibri"/>
        <family val="2"/>
        <scheme val="minor"/>
      </rPr>
      <t>. If you have difficulty using the calculator, you may contact Stacey Payseno at spayseno@sfwmd.gov or 561-682-2577, or Ibel Cruz at icruz@sfwmd.gov or 561-682-6777.</t>
    </r>
    <r>
      <rPr>
        <b/>
        <sz val="14"/>
        <color theme="1"/>
        <rFont val="Calibri"/>
        <family val="2"/>
        <scheme val="minor"/>
      </rPr>
      <t xml:space="preserve"> </t>
    </r>
  </si>
  <si>
    <t>Does the applicant have a proposed Water Supply Facilities Work Plan that will be approved before February 26, 2026?</t>
  </si>
  <si>
    <t>Clicking on these cells will reveal the menu choices.</t>
  </si>
  <si>
    <t>Enter data in each light blue-colored cell. --&gt;</t>
  </si>
  <si>
    <t>Some cells contain drop-down menus. --&gt;</t>
  </si>
  <si>
    <t>Potable water from a utility not at risk of saltwater intrusion or in a Restricted Allocation Area</t>
  </si>
  <si>
    <t>Is this project geographically located within an FDEP-approved Restoration Plan (i.e., Basin Management Action Plan [BMAP] or Reasonable Assurance Plan) area?
The following link can be used as an interactive map to identify the BMAP status for the project:</t>
  </si>
  <si>
    <r>
      <rPr>
        <b/>
        <sz val="14"/>
        <color rgb="FF0000FF"/>
        <rFont val="Calibri"/>
        <family val="2"/>
        <scheme val="minor"/>
      </rPr>
      <t xml:space="preserve">Service Lives </t>
    </r>
    <r>
      <rPr>
        <sz val="11"/>
        <color theme="1"/>
        <rFont val="Calibri"/>
        <family val="2"/>
        <scheme val="minor"/>
      </rPr>
      <t xml:space="preserve">entered in this table </t>
    </r>
    <r>
      <rPr>
        <b/>
        <sz val="11"/>
        <color rgb="FF0000FF"/>
        <rFont val="Calibri"/>
        <family val="2"/>
        <scheme val="minor"/>
      </rPr>
      <t>MUST</t>
    </r>
    <r>
      <rPr>
        <sz val="11"/>
        <color theme="1"/>
        <rFont val="Calibri"/>
        <family val="2"/>
        <scheme val="minor"/>
      </rPr>
      <t xml:space="preserve"> come from the Service Life table below if project items are included in that table. You MUST use the shortest service life if your project includes more than one item on the list.</t>
    </r>
  </si>
  <si>
    <t>Estimated Water Savings Explanation for Nonirrigation Conservation Project Types</t>
  </si>
  <si>
    <t>5a. Estimated Water Savings – Nonirrigation</t>
  </si>
  <si>
    <t>Annual Estimated Savings (mgy)
From Est. Wat. Save Tab 5a or 5b</t>
  </si>
  <si>
    <r>
      <t>a. How many rebates or vouchers in total will be issued within the funding period (begin on or after October 1, 2026)?</t>
    </r>
    <r>
      <rPr>
        <b/>
        <vertAlign val="superscript"/>
        <sz val="11"/>
        <color rgb="FF000000"/>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</si>
</sst>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_(&quot;$&quot;* #,##0_);_(&quot;$&quot;* \(#,##0\);_(&quot;$&quot;* &quot;-&quot;??_);_(@_)"/>
    <numFmt numFmtId="168" formatCode="#,##0.0"/>
    <numFmt numFmtId="169" formatCode="0.0"/>
    <numFmt numFmtId="170" formatCode="_(* #,##0.0_);_(* \(#,##0.0\);_(* &quot;-&quot;??_);_(@_)"/>
    <numFmt numFmtId="171" formatCode="0.000"/>
  </numFmts>
  <fonts count="62" x14ac:knownFonts="1">
    <font>
      <sz val="11"/>
      <color theme="1"/>
      <name val="Calibri"/>
      <family val="2"/>
      <scheme val="minor"/>
    </font>
    <font>
      <b/>
      <sz val="10.5"/>
      <color rgb="FF000000"/>
      <name val="Book Antiqua"/>
      <family val="1"/>
    </font>
    <font>
      <b/>
      <sz val="10.5"/>
      <color theme="1"/>
      <name val="Book Antiqua"/>
      <family val="1"/>
    </font>
    <font>
      <sz val="10"/>
      <name val="Arial"/>
      <family val="2"/>
    </font>
    <font>
      <sz val="10"/>
      <name val="Arial"/>
      <family val="2"/>
    </font>
    <font>
      <b/>
      <sz val="10.5"/>
      <name val="Book Antiqua"/>
      <family val="1"/>
    </font>
    <font>
      <sz val="10.5"/>
      <color theme="1"/>
      <name val="Book Antiqua"/>
      <family val="1"/>
    </font>
    <font>
      <sz val="9"/>
      <color rgb="FF000000"/>
      <name val="Book Antiqua"/>
      <family val="1"/>
    </font>
    <font>
      <sz val="9"/>
      <name val="Book Antiqua"/>
      <family val="1"/>
    </font>
    <font>
      <sz val="9"/>
      <color theme="1"/>
      <name val="Book Antiqua"/>
      <family val="1"/>
    </font>
    <font>
      <sz val="11"/>
      <color theme="1"/>
      <name val="Calibri"/>
      <family val="2"/>
      <scheme val="minor"/>
    </font>
    <font>
      <b/>
      <sz val="11"/>
      <color theme="1"/>
      <name val="Calibri"/>
      <family val="2"/>
      <scheme val="minor"/>
    </font>
    <font>
      <b/>
      <sz val="10"/>
      <name val="Calibri"/>
      <family val="2"/>
      <scheme val="minor"/>
    </font>
    <font>
      <b/>
      <sz val="8"/>
      <name val="Calibri"/>
      <family val="2"/>
      <scheme val="minor"/>
    </font>
    <font>
      <b/>
      <sz val="9"/>
      <name val="Calibri"/>
      <family val="2"/>
      <scheme val="minor"/>
    </font>
    <font>
      <b/>
      <sz val="7"/>
      <name val="Calibri"/>
      <family val="2"/>
      <scheme val="minor"/>
    </font>
    <font>
      <sz val="10"/>
      <name val="Calibri"/>
      <family val="2"/>
      <scheme val="minor"/>
    </font>
    <font>
      <sz val="9"/>
      <name val="Calibri"/>
      <family val="2"/>
      <scheme val="minor"/>
    </font>
    <font>
      <sz val="16"/>
      <name val="Arial"/>
      <family val="2"/>
    </font>
    <font>
      <u/>
      <sz val="11"/>
      <color theme="10"/>
      <name val="Calibri"/>
      <family val="2"/>
      <scheme val="minor"/>
    </font>
    <font>
      <sz val="14"/>
      <color theme="1"/>
      <name val="Calibri"/>
      <family val="2"/>
      <scheme val="minor"/>
    </font>
    <font>
      <b/>
      <sz val="14"/>
      <color theme="1"/>
      <name val="Calibri"/>
      <family val="2"/>
      <scheme val="minor"/>
    </font>
    <font>
      <b/>
      <sz val="14"/>
      <color rgb="FF000000"/>
      <name val="Calibri"/>
      <family val="2"/>
      <scheme val="minor"/>
    </font>
    <font>
      <b/>
      <sz val="14"/>
      <color rgb="FFFF0000"/>
      <name val="Calibri"/>
      <family val="2"/>
      <scheme val="minor"/>
    </font>
    <font>
      <b/>
      <sz val="14"/>
      <color theme="0"/>
      <name val="Calibri"/>
      <family val="2"/>
      <scheme val="minor"/>
    </font>
    <font>
      <b/>
      <sz val="11"/>
      <color rgb="FF000000"/>
      <name val="Calibri"/>
      <family val="2"/>
      <scheme val="minor"/>
    </font>
    <font>
      <b/>
      <sz val="11"/>
      <color rgb="FF0000FF"/>
      <name val="Calibri"/>
      <family val="2"/>
      <scheme val="minor"/>
    </font>
    <font>
      <sz val="11"/>
      <color rgb="FF000000"/>
      <name val="Calibri"/>
      <family val="2"/>
      <scheme val="minor"/>
    </font>
    <font>
      <b/>
      <u/>
      <sz val="11"/>
      <color rgb="FF0000FF"/>
      <name val="Calibri"/>
      <family val="2"/>
      <scheme val="minor"/>
    </font>
    <font>
      <b/>
      <vertAlign val="superscript"/>
      <sz val="11"/>
      <color rgb="FF000000"/>
      <name val="Calibri"/>
      <family val="2"/>
      <scheme val="minor"/>
    </font>
    <font>
      <vertAlign val="superscript"/>
      <sz val="11"/>
      <color rgb="FF000000"/>
      <name val="Calibri"/>
      <family val="2"/>
      <scheme val="minor"/>
    </font>
    <font>
      <sz val="11"/>
      <name val="Calibri"/>
      <family val="2"/>
      <scheme val="minor"/>
    </font>
    <font>
      <b/>
      <sz val="11"/>
      <name val="Calibri"/>
      <family val="2"/>
      <scheme val="minor"/>
    </font>
    <font>
      <sz val="10"/>
      <color theme="4" tint="-0.249977111117893"/>
      <name val="Arial"/>
      <family val="2"/>
    </font>
    <font>
      <sz val="9"/>
      <name val="Calibri"/>
      <family val="2"/>
    </font>
    <font>
      <sz val="10"/>
      <name val="Calibri"/>
      <family val="2"/>
    </font>
    <font>
      <u/>
      <sz val="10"/>
      <color rgb="FF0563C1"/>
      <name val="Calibri"/>
      <family val="2"/>
    </font>
    <font>
      <b/>
      <sz val="10"/>
      <name val="Tahoma"/>
      <family val="2"/>
    </font>
    <font>
      <b/>
      <u/>
      <sz val="11"/>
      <color theme="1"/>
      <name val="Calibri"/>
      <family val="2"/>
      <scheme val="minor"/>
    </font>
    <font>
      <b/>
      <sz val="10"/>
      <name val="Arial"/>
      <family val="2"/>
    </font>
    <font>
      <u/>
      <sz val="10"/>
      <name val="Tahoma"/>
      <family val="2"/>
    </font>
    <font>
      <b/>
      <sz val="8"/>
      <name val="Arial"/>
      <family val="2"/>
    </font>
    <font>
      <sz val="11"/>
      <name val="Tahoma"/>
      <family val="2"/>
    </font>
    <font>
      <b/>
      <sz val="11"/>
      <color theme="4" tint="-0.249977111117893"/>
      <name val="Calibri"/>
      <family val="2"/>
      <scheme val="minor"/>
    </font>
    <font>
      <sz val="18"/>
      <color rgb="FFFF0000"/>
      <name val="Calibri"/>
      <family val="2"/>
      <scheme val="minor"/>
    </font>
    <font>
      <b/>
      <sz val="14"/>
      <color rgb="FF0000FF"/>
      <name val="Calibri"/>
      <family val="2"/>
      <scheme val="minor"/>
    </font>
    <font>
      <sz val="11"/>
      <color theme="1"/>
      <name val="Courier New"/>
      <family val="3"/>
    </font>
    <font>
      <sz val="11"/>
      <color theme="2" tint="-0.749992370372631"/>
      <name val="Calibri"/>
      <family val="2"/>
      <scheme val="minor"/>
    </font>
    <font>
      <sz val="11"/>
      <color theme="5" tint="-0.249977111117893"/>
      <name val="Calibri"/>
      <family val="2"/>
      <scheme val="minor"/>
    </font>
    <font>
      <b/>
      <sz val="11"/>
      <color rgb="FF000000"/>
      <name val="Calibri"/>
      <family val="2"/>
    </font>
    <font>
      <sz val="11"/>
      <color rgb="FF000000"/>
      <name val="Calibri"/>
      <family val="2"/>
    </font>
    <font>
      <b/>
      <sz val="12"/>
      <color theme="1"/>
      <name val="Calibri"/>
      <family val="2"/>
      <scheme val="minor"/>
    </font>
    <font>
      <b/>
      <sz val="18"/>
      <color theme="1"/>
      <name val="Calibri"/>
      <family val="2"/>
      <scheme val="minor"/>
    </font>
    <font>
      <b/>
      <sz val="12"/>
      <color rgb="FF0000FF"/>
      <name val="Calibri"/>
      <family val="2"/>
      <scheme val="minor"/>
    </font>
    <font>
      <sz val="14"/>
      <name val="Calibri"/>
      <family val="2"/>
      <scheme val="minor"/>
    </font>
    <font>
      <b/>
      <u/>
      <sz val="10"/>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b/>
      <sz val="16"/>
      <color rgb="FF0000FF"/>
      <name val="Calibri"/>
      <family val="2"/>
      <scheme val="minor"/>
    </font>
    <font>
      <sz val="11"/>
      <color theme="0"/>
      <name val="Calibri"/>
      <family val="2"/>
      <scheme val="minor"/>
    </font>
    <font>
      <sz val="8"/>
      <color theme="1"/>
      <name val="Calibri"/>
      <family val="2"/>
      <scheme val="minor"/>
    </font>
  </fonts>
  <fills count="23">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rgb="FFCDACE6"/>
        <bgColor indexed="64"/>
      </patternFill>
    </fill>
    <fill>
      <patternFill patternType="solid">
        <fgColor rgb="FFF5BCB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00FF"/>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C000"/>
        <bgColor indexed="64"/>
      </patternFill>
    </fill>
    <fill>
      <patternFill patternType="solid">
        <fgColor theme="7"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0" tint="-0.499984740745262"/>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9">
    <xf numFmtId="0" fontId="0" fillId="0" borderId="0"/>
    <xf numFmtId="0" fontId="3" fillId="0" borderId="0" applyNumberFormat="0" applyFill="0" applyBorder="0" applyAlignment="0" applyProtection="0"/>
    <xf numFmtId="0" fontId="4" fillId="0" borderId="0"/>
    <xf numFmtId="0" fontId="4" fillId="0" borderId="0" applyNumberForma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9" fontId="3" fillId="0" borderId="0" applyFont="0" applyFill="0" applyBorder="0" applyAlignment="0" applyProtection="0"/>
    <xf numFmtId="0" fontId="27" fillId="0" borderId="0"/>
  </cellStyleXfs>
  <cellXfs count="477">
    <xf numFmtId="0" fontId="0" fillId="0" borderId="0" xfId="0"/>
    <xf numFmtId="0" fontId="3" fillId="0" borderId="0" xfId="1"/>
    <xf numFmtId="0" fontId="6" fillId="0" borderId="1" xfId="0" applyFont="1" applyBorder="1"/>
    <xf numFmtId="0" fontId="6" fillId="0" borderId="1" xfId="0" applyFont="1" applyBorder="1" applyAlignment="1">
      <alignment horizontal="center" vertical="center"/>
    </xf>
    <xf numFmtId="0" fontId="0" fillId="0" borderId="0" xfId="0" applyAlignment="1">
      <alignment wrapText="1"/>
    </xf>
    <xf numFmtId="0" fontId="5" fillId="2" borderId="7" xfId="0" applyFont="1" applyFill="1" applyBorder="1" applyAlignment="1">
      <alignment horizontal="center" vertical="center" textRotation="255"/>
    </xf>
    <xf numFmtId="0" fontId="8" fillId="2" borderId="6" xfId="0" applyFont="1" applyFill="1" applyBorder="1" applyAlignment="1">
      <alignment horizontal="left" vertical="center" textRotation="255" wrapText="1"/>
    </xf>
    <xf numFmtId="0" fontId="9" fillId="0" borderId="0" xfId="0" applyFont="1" applyAlignment="1">
      <alignment horizontal="left" vertical="center" wrapText="1"/>
    </xf>
    <xf numFmtId="0" fontId="1" fillId="3" borderId="7"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1" fillId="4" borderId="7"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7"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7" xfId="0" applyFont="1" applyFill="1" applyBorder="1" applyAlignment="1">
      <alignment horizontal="center" vertical="center"/>
    </xf>
    <xf numFmtId="0" fontId="7" fillId="4" borderId="6" xfId="0" applyFont="1" applyFill="1" applyBorder="1" applyAlignment="1">
      <alignment horizontal="left" vertical="center" wrapText="1"/>
    </xf>
    <xf numFmtId="0" fontId="9" fillId="4" borderId="6" xfId="0" applyFont="1" applyFill="1" applyBorder="1" applyAlignment="1">
      <alignment horizontal="left" vertical="center" wrapText="1"/>
    </xf>
    <xf numFmtId="0" fontId="1" fillId="5" borderId="7"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1" fillId="6" borderId="7" xfId="0" applyFont="1" applyFill="1" applyBorder="1" applyAlignment="1">
      <alignment horizontal="center" vertical="center" wrapText="1"/>
    </xf>
    <xf numFmtId="0" fontId="7" fillId="6" borderId="6" xfId="0" applyFont="1" applyFill="1" applyBorder="1" applyAlignment="1">
      <alignment horizontal="left" vertical="center" wrapText="1"/>
    </xf>
    <xf numFmtId="0" fontId="1" fillId="7" borderId="7" xfId="0" applyFont="1" applyFill="1" applyBorder="1" applyAlignment="1">
      <alignment horizontal="center" vertical="center" wrapText="1"/>
    </xf>
    <xf numFmtId="0" fontId="7" fillId="7" borderId="6" xfId="0" applyFont="1" applyFill="1" applyBorder="1" applyAlignment="1">
      <alignment horizontal="left" vertical="center" wrapText="1"/>
    </xf>
    <xf numFmtId="0" fontId="1" fillId="6" borderId="1" xfId="0" applyFont="1" applyFill="1" applyBorder="1" applyAlignment="1">
      <alignment horizontal="center" vertical="center"/>
    </xf>
    <xf numFmtId="0" fontId="1" fillId="8" borderId="1"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7" fillId="8" borderId="6" xfId="0" applyFont="1" applyFill="1" applyBorder="1" applyAlignment="1">
      <alignment horizontal="left" vertical="center" wrapText="1"/>
    </xf>
    <xf numFmtId="0" fontId="1" fillId="9" borderId="7" xfId="0" applyFont="1" applyFill="1" applyBorder="1" applyAlignment="1">
      <alignment horizontal="center" vertical="center" wrapText="1"/>
    </xf>
    <xf numFmtId="0" fontId="5" fillId="9" borderId="7" xfId="0" applyFont="1" applyFill="1" applyBorder="1" applyAlignment="1">
      <alignment horizontal="center" vertical="center" wrapText="1"/>
    </xf>
    <xf numFmtId="0" fontId="7" fillId="9" borderId="6" xfId="0" applyFont="1" applyFill="1" applyBorder="1" applyAlignment="1">
      <alignment horizontal="left" vertical="center" wrapText="1"/>
    </xf>
    <xf numFmtId="0" fontId="8" fillId="9" borderId="6" xfId="0" applyFont="1" applyFill="1" applyBorder="1" applyAlignment="1">
      <alignment horizontal="left" vertical="center" wrapText="1"/>
    </xf>
    <xf numFmtId="0" fontId="5" fillId="2" borderId="1" xfId="0" applyFont="1" applyFill="1" applyBorder="1" applyAlignment="1">
      <alignment horizontal="center" vertical="center" textRotation="255"/>
    </xf>
    <xf numFmtId="0" fontId="5" fillId="9"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3" fillId="0" borderId="0" xfId="1" applyAlignment="1">
      <alignment wrapText="1"/>
    </xf>
    <xf numFmtId="0" fontId="1" fillId="4" borderId="5" xfId="0" applyFont="1" applyFill="1" applyBorder="1" applyAlignment="1">
      <alignment horizontal="center" vertical="center"/>
    </xf>
    <xf numFmtId="0" fontId="1" fillId="9"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6" fillId="11" borderId="0" xfId="0" applyFont="1" applyFill="1" applyAlignment="1">
      <alignment horizontal="center" vertical="center" wrapText="1"/>
    </xf>
    <xf numFmtId="0" fontId="12" fillId="3" borderId="1" xfId="0" applyFont="1" applyFill="1" applyBorder="1" applyAlignment="1">
      <alignment horizontal="center" vertical="center" wrapText="1"/>
    </xf>
    <xf numFmtId="0" fontId="3" fillId="0" borderId="0" xfId="1" applyBorder="1" applyAlignment="1">
      <alignment vertical="top" wrapText="1"/>
    </xf>
    <xf numFmtId="0" fontId="17" fillId="11" borderId="1" xfId="0" applyFont="1" applyFill="1" applyBorder="1" applyAlignment="1">
      <alignment horizontal="center" vertical="center" wrapText="1"/>
    </xf>
    <xf numFmtId="0" fontId="3" fillId="0" borderId="1" xfId="1" applyBorder="1" applyAlignment="1">
      <alignment wrapText="1"/>
    </xf>
    <xf numFmtId="0" fontId="18" fillId="0" borderId="0" xfId="1" applyFont="1"/>
    <xf numFmtId="0" fontId="3" fillId="0" borderId="1" xfId="1" applyBorder="1" applyAlignment="1">
      <alignment vertical="center" wrapText="1"/>
    </xf>
    <xf numFmtId="0" fontId="3" fillId="0" borderId="0" xfId="1" applyAlignment="1">
      <alignment vertical="center"/>
    </xf>
    <xf numFmtId="0" fontId="3" fillId="3" borderId="0" xfId="1" applyFill="1"/>
    <xf numFmtId="0" fontId="3" fillId="0" borderId="9" xfId="1" applyBorder="1" applyAlignment="1">
      <alignment vertical="top" wrapText="1"/>
    </xf>
    <xf numFmtId="0" fontId="3" fillId="3" borderId="9" xfId="1" applyFill="1" applyBorder="1" applyAlignment="1">
      <alignment vertical="top" wrapText="1"/>
    </xf>
    <xf numFmtId="0" fontId="6" fillId="0" borderId="0" xfId="0" applyFont="1"/>
    <xf numFmtId="0" fontId="6" fillId="0" borderId="0" xfId="0" applyFont="1" applyAlignment="1">
      <alignment horizontal="center" vertical="center"/>
    </xf>
    <xf numFmtId="167" fontId="3" fillId="0" borderId="1" xfId="1" applyNumberFormat="1" applyBorder="1" applyAlignment="1">
      <alignment wrapText="1"/>
    </xf>
    <xf numFmtId="0" fontId="3" fillId="0" borderId="9" xfId="1" applyBorder="1" applyAlignment="1">
      <alignment vertical="center" wrapText="1"/>
    </xf>
    <xf numFmtId="0" fontId="3" fillId="0" borderId="9" xfId="1" applyBorder="1" applyAlignment="1">
      <alignment horizontal="center" vertical="center" wrapText="1"/>
    </xf>
    <xf numFmtId="167" fontId="3" fillId="0" borderId="9" xfId="1" applyNumberFormat="1" applyBorder="1" applyAlignment="1">
      <alignment horizontal="center" vertical="center" wrapText="1"/>
    </xf>
    <xf numFmtId="14" fontId="3" fillId="0" borderId="9" xfId="1" applyNumberFormat="1" applyBorder="1" applyAlignment="1">
      <alignment horizontal="center" vertical="center" wrapText="1"/>
    </xf>
    <xf numFmtId="0" fontId="3" fillId="0" borderId="1" xfId="1" applyBorder="1" applyAlignment="1">
      <alignment horizontal="center" vertical="center" wrapText="1"/>
    </xf>
    <xf numFmtId="164" fontId="3" fillId="0" borderId="1" xfId="1" applyNumberFormat="1" applyBorder="1" applyAlignment="1">
      <alignment horizontal="center" vertical="center" wrapText="1"/>
    </xf>
    <xf numFmtId="165" fontId="3" fillId="0" borderId="1" xfId="5" applyNumberFormat="1" applyFont="1" applyBorder="1" applyAlignment="1">
      <alignment horizontal="center" vertical="center" wrapText="1"/>
    </xf>
    <xf numFmtId="0" fontId="11" fillId="0" borderId="0" xfId="0" applyFont="1" applyAlignment="1">
      <alignment horizontal="center" vertical="center"/>
    </xf>
    <xf numFmtId="0" fontId="20" fillId="0" borderId="0" xfId="0" applyFont="1" applyAlignment="1">
      <alignment vertical="center"/>
    </xf>
    <xf numFmtId="0" fontId="0" fillId="0" borderId="0" xfId="0" applyAlignment="1">
      <alignment vertical="center"/>
    </xf>
    <xf numFmtId="0" fontId="20" fillId="0" borderId="0" xfId="0" applyFont="1" applyAlignment="1">
      <alignment horizontal="left" vertical="center"/>
    </xf>
    <xf numFmtId="0" fontId="22" fillId="3" borderId="0" xfId="0" applyFont="1" applyFill="1" applyAlignment="1">
      <alignment horizontal="center" vertical="center" wrapText="1"/>
    </xf>
    <xf numFmtId="0" fontId="21" fillId="11" borderId="1" xfId="0" applyFont="1" applyFill="1" applyBorder="1" applyAlignment="1">
      <alignment horizontal="center" vertical="center" wrapText="1"/>
    </xf>
    <xf numFmtId="0" fontId="23" fillId="0" borderId="0" xfId="0" applyFont="1" applyAlignment="1">
      <alignment vertical="center"/>
    </xf>
    <xf numFmtId="0" fontId="25" fillId="3" borderId="1" xfId="0" applyFont="1" applyFill="1" applyBorder="1" applyAlignment="1">
      <alignment horizontal="center" vertical="center" wrapText="1"/>
    </xf>
    <xf numFmtId="0" fontId="11" fillId="0" borderId="0" xfId="0" applyFont="1" applyAlignment="1">
      <alignment vertical="center" wrapText="1"/>
    </xf>
    <xf numFmtId="0" fontId="0" fillId="0" borderId="0" xfId="0" applyAlignment="1">
      <alignment horizontal="center" vertical="center"/>
    </xf>
    <xf numFmtId="0" fontId="11" fillId="0" borderId="0" xfId="0" applyFont="1" applyAlignment="1">
      <alignment vertical="center"/>
    </xf>
    <xf numFmtId="0" fontId="25" fillId="0" borderId="0" xfId="0" applyFont="1" applyAlignment="1">
      <alignment horizontal="justify" vertical="center"/>
    </xf>
    <xf numFmtId="0" fontId="0" fillId="0" borderId="0" xfId="0" applyAlignment="1">
      <alignment horizontal="left" vertical="center"/>
    </xf>
    <xf numFmtId="0" fontId="25" fillId="3" borderId="7" xfId="0" applyFont="1" applyFill="1" applyBorder="1" applyAlignment="1">
      <alignment horizontal="center" vertical="center" wrapText="1"/>
    </xf>
    <xf numFmtId="0" fontId="25" fillId="15" borderId="7" xfId="0" applyFont="1" applyFill="1" applyBorder="1" applyAlignment="1">
      <alignment horizontal="center" vertical="center" wrapText="1"/>
    </xf>
    <xf numFmtId="0" fontId="0" fillId="0" borderId="0" xfId="0" applyAlignment="1">
      <alignment horizontal="left" vertical="center" wrapText="1"/>
    </xf>
    <xf numFmtId="0" fontId="21" fillId="0" borderId="0" xfId="0" applyFont="1" applyAlignment="1">
      <alignment vertical="center"/>
    </xf>
    <xf numFmtId="0" fontId="21" fillId="0" borderId="0" xfId="0" applyFont="1" applyAlignment="1">
      <alignment horizontal="center" vertical="center"/>
    </xf>
    <xf numFmtId="0" fontId="21" fillId="0" borderId="0" xfId="0" applyFont="1" applyAlignment="1">
      <alignment horizontal="left" vertical="center" wrapText="1"/>
    </xf>
    <xf numFmtId="0" fontId="1" fillId="4"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0" fillId="0" borderId="10" xfId="0" applyBorder="1" applyAlignment="1">
      <alignment vertical="center" wrapText="1"/>
    </xf>
    <xf numFmtId="0" fontId="3" fillId="10" borderId="1" xfId="1" applyFill="1" applyBorder="1" applyAlignment="1">
      <alignment horizontal="center" vertical="center" wrapText="1"/>
    </xf>
    <xf numFmtId="0" fontId="33" fillId="10" borderId="1" xfId="1" applyFont="1" applyFill="1" applyBorder="1" applyAlignment="1">
      <alignment horizontal="center" vertical="center" wrapText="1"/>
    </xf>
    <xf numFmtId="0" fontId="3" fillId="0" borderId="0" xfId="1" applyBorder="1" applyAlignment="1">
      <alignment vertical="center" wrapText="1"/>
    </xf>
    <xf numFmtId="0" fontId="3" fillId="0" borderId="0" xfId="1" applyBorder="1" applyAlignment="1">
      <alignment horizontal="center" vertical="center" wrapText="1"/>
    </xf>
    <xf numFmtId="164" fontId="3" fillId="0" borderId="0" xfId="1" applyNumberFormat="1" applyBorder="1" applyAlignment="1">
      <alignment horizontal="center" vertical="center" wrapText="1"/>
    </xf>
    <xf numFmtId="165" fontId="3" fillId="0" borderId="0" xfId="5" applyNumberFormat="1" applyFont="1" applyBorder="1" applyAlignment="1">
      <alignment horizontal="center" vertical="center" wrapText="1"/>
    </xf>
    <xf numFmtId="0" fontId="34" fillId="0" borderId="1" xfId="1" quotePrefix="1" applyFont="1" applyFill="1" applyBorder="1" applyAlignment="1">
      <alignment vertical="center"/>
    </xf>
    <xf numFmtId="0" fontId="34" fillId="0" borderId="1" xfId="1" applyFont="1" applyFill="1" applyBorder="1" applyAlignment="1">
      <alignment horizontal="center" vertical="center"/>
    </xf>
    <xf numFmtId="0" fontId="35" fillId="0" borderId="1" xfId="0" applyFont="1" applyBorder="1" applyAlignment="1">
      <alignment vertical="center" wrapText="1"/>
    </xf>
    <xf numFmtId="0" fontId="34" fillId="0" borderId="1" xfId="1" applyFont="1" applyFill="1" applyBorder="1" applyAlignment="1">
      <alignment horizontal="center" vertical="center" wrapText="1"/>
    </xf>
    <xf numFmtId="165" fontId="35" fillId="0" borderId="1" xfId="0" applyNumberFormat="1" applyFont="1" applyBorder="1" applyAlignment="1">
      <alignment vertical="center" wrapText="1"/>
    </xf>
    <xf numFmtId="2" fontId="35" fillId="0" borderId="1" xfId="0" applyNumberFormat="1" applyFont="1" applyBorder="1" applyAlignment="1">
      <alignment vertical="center" wrapText="1"/>
    </xf>
    <xf numFmtId="164" fontId="35" fillId="0" borderId="1" xfId="0" applyNumberFormat="1" applyFont="1" applyBorder="1" applyAlignment="1">
      <alignment vertical="center" wrapText="1"/>
    </xf>
    <xf numFmtId="0" fontId="35" fillId="0" borderId="1" xfId="0" applyFont="1" applyBorder="1" applyAlignment="1">
      <alignment horizontal="center" vertical="center" wrapText="1"/>
    </xf>
    <xf numFmtId="0" fontId="36" fillId="0" borderId="1" xfId="6" applyFont="1" applyFill="1" applyBorder="1" applyAlignment="1">
      <alignment horizontal="center" vertical="center" wrapText="1"/>
    </xf>
    <xf numFmtId="0" fontId="34" fillId="0" borderId="1" xfId="1" applyFont="1" applyFill="1" applyBorder="1" applyAlignment="1">
      <alignment vertical="center" wrapText="1"/>
    </xf>
    <xf numFmtId="0" fontId="34" fillId="0" borderId="0" xfId="1" applyFont="1" applyFill="1" applyBorder="1" applyAlignment="1">
      <alignment vertical="center"/>
    </xf>
    <xf numFmtId="166" fontId="0" fillId="9" borderId="1" xfId="4" applyNumberFormat="1" applyFont="1" applyFill="1" applyBorder="1" applyAlignment="1" applyProtection="1">
      <alignment vertical="center"/>
    </xf>
    <xf numFmtId="43" fontId="0" fillId="9" borderId="1" xfId="4" applyFont="1" applyFill="1" applyBorder="1" applyAlignment="1" applyProtection="1">
      <alignment vertical="center"/>
    </xf>
    <xf numFmtId="0" fontId="37" fillId="0" borderId="0" xfId="0" applyFont="1" applyAlignment="1">
      <alignment vertical="center"/>
    </xf>
    <xf numFmtId="0" fontId="0" fillId="0" borderId="22" xfId="0" applyBorder="1" applyAlignment="1">
      <alignment horizontal="left"/>
    </xf>
    <xf numFmtId="0" fontId="0" fillId="0" borderId="4" xfId="0" applyBorder="1" applyAlignment="1">
      <alignment horizontal="left"/>
    </xf>
    <xf numFmtId="0" fontId="0" fillId="0" borderId="23" xfId="0" applyBorder="1" applyAlignment="1">
      <alignment horizontal="center"/>
    </xf>
    <xf numFmtId="0" fontId="0" fillId="0" borderId="29" xfId="0" applyBorder="1" applyAlignment="1">
      <alignment horizontal="center"/>
    </xf>
    <xf numFmtId="0" fontId="0" fillId="0" borderId="0" xfId="0" applyAlignment="1">
      <alignment horizontal="center"/>
    </xf>
    <xf numFmtId="166" fontId="0" fillId="0" borderId="0" xfId="4" applyNumberFormat="1" applyFont="1"/>
    <xf numFmtId="2" fontId="0" fillId="0" borderId="0" xfId="0" applyNumberFormat="1"/>
    <xf numFmtId="0" fontId="37" fillId="0" borderId="0" xfId="0" applyFont="1" applyAlignment="1">
      <alignment horizontal="center"/>
    </xf>
    <xf numFmtId="0" fontId="39" fillId="0" borderId="40" xfId="0" applyFont="1" applyBorder="1" applyAlignment="1">
      <alignment horizontal="center"/>
    </xf>
    <xf numFmtId="0" fontId="39" fillId="0" borderId="0" xfId="0" applyFont="1" applyAlignment="1">
      <alignment horizontal="center"/>
    </xf>
    <xf numFmtId="0" fontId="39" fillId="0" borderId="41" xfId="0" applyFont="1" applyBorder="1" applyAlignment="1">
      <alignment horizontal="center"/>
    </xf>
    <xf numFmtId="0" fontId="37" fillId="0" borderId="42" xfId="0" applyFont="1" applyBorder="1"/>
    <xf numFmtId="0" fontId="37" fillId="0" borderId="2" xfId="0" applyFont="1" applyBorder="1"/>
    <xf numFmtId="0" fontId="37" fillId="0" borderId="42" xfId="0" applyFont="1" applyBorder="1" applyAlignment="1">
      <alignment horizontal="center"/>
    </xf>
    <xf numFmtId="0" fontId="0" fillId="0" borderId="25" xfId="0" applyBorder="1" applyAlignment="1">
      <alignment horizontal="right"/>
    </xf>
    <xf numFmtId="4" fontId="0" fillId="0" borderId="23" xfId="0" applyNumberFormat="1" applyBorder="1" applyAlignment="1">
      <alignment horizontal="center"/>
    </xf>
    <xf numFmtId="3" fontId="0" fillId="10" borderId="23" xfId="0" applyNumberFormat="1" applyFill="1" applyBorder="1" applyAlignment="1" applyProtection="1">
      <alignment horizontal="center"/>
      <protection locked="0"/>
    </xf>
    <xf numFmtId="4" fontId="0" fillId="0" borderId="29" xfId="0" applyNumberFormat="1" applyBorder="1" applyAlignment="1">
      <alignment horizontal="center"/>
    </xf>
    <xf numFmtId="168" fontId="0" fillId="10" borderId="23" xfId="0" applyNumberFormat="1" applyFill="1" applyBorder="1" applyAlignment="1" applyProtection="1">
      <alignment horizontal="center"/>
      <protection locked="0"/>
    </xf>
    <xf numFmtId="4" fontId="0" fillId="10" borderId="1" xfId="0" applyNumberFormat="1" applyFill="1" applyBorder="1" applyAlignment="1" applyProtection="1">
      <alignment horizontal="center"/>
      <protection locked="0"/>
    </xf>
    <xf numFmtId="0" fontId="0" fillId="0" borderId="37" xfId="0" applyBorder="1" applyAlignment="1">
      <alignment horizontal="right"/>
    </xf>
    <xf numFmtId="168" fontId="0" fillId="10" borderId="29" xfId="0" applyNumberFormat="1" applyFill="1" applyBorder="1" applyAlignment="1" applyProtection="1">
      <alignment horizontal="center"/>
      <protection locked="0"/>
    </xf>
    <xf numFmtId="4" fontId="0" fillId="10" borderId="38" xfId="0" applyNumberFormat="1" applyFill="1" applyBorder="1" applyAlignment="1" applyProtection="1">
      <alignment horizontal="center"/>
      <protection locked="0"/>
    </xf>
    <xf numFmtId="3" fontId="0" fillId="10" borderId="29" xfId="0" applyNumberFormat="1" applyFill="1" applyBorder="1" applyAlignment="1" applyProtection="1">
      <alignment horizontal="center"/>
      <protection locked="0"/>
    </xf>
    <xf numFmtId="3" fontId="0" fillId="0" borderId="0" xfId="0" applyNumberFormat="1"/>
    <xf numFmtId="0" fontId="39" fillId="0" borderId="30" xfId="0" applyFont="1" applyBorder="1" applyAlignment="1">
      <alignment horizontal="right"/>
    </xf>
    <xf numFmtId="3" fontId="37" fillId="18" borderId="30" xfId="0" applyNumberFormat="1" applyFont="1" applyFill="1" applyBorder="1"/>
    <xf numFmtId="2" fontId="37" fillId="0" borderId="41" xfId="0" applyNumberFormat="1" applyFont="1" applyBorder="1"/>
    <xf numFmtId="0" fontId="37" fillId="0" borderId="41" xfId="0" applyFont="1" applyBorder="1"/>
    <xf numFmtId="0" fontId="37" fillId="0" borderId="43" xfId="0" applyFont="1" applyBorder="1"/>
    <xf numFmtId="0" fontId="40" fillId="0" borderId="31" xfId="0" applyFont="1" applyBorder="1"/>
    <xf numFmtId="0" fontId="38" fillId="0" borderId="41" xfId="0" applyFont="1" applyBorder="1"/>
    <xf numFmtId="0" fontId="38" fillId="0" borderId="43" xfId="0" applyFont="1" applyBorder="1"/>
    <xf numFmtId="0" fontId="37" fillId="0" borderId="0" xfId="0" applyFont="1"/>
    <xf numFmtId="2" fontId="39" fillId="0" borderId="0" xfId="0" applyNumberFormat="1" applyFont="1"/>
    <xf numFmtId="0" fontId="37" fillId="0" borderId="40" xfId="0" applyFont="1" applyBorder="1" applyAlignment="1">
      <alignment horizontal="center"/>
    </xf>
    <xf numFmtId="0" fontId="0" fillId="0" borderId="25" xfId="0" applyBorder="1"/>
    <xf numFmtId="0" fontId="0" fillId="0" borderId="0" xfId="0" applyAlignment="1">
      <alignment horizontal="right"/>
    </xf>
    <xf numFmtId="3" fontId="0" fillId="18" borderId="23" xfId="0" applyNumberFormat="1" applyFill="1" applyBorder="1"/>
    <xf numFmtId="2" fontId="37" fillId="0" borderId="2" xfId="0" applyNumberFormat="1" applyFont="1" applyBorder="1"/>
    <xf numFmtId="0" fontId="39" fillId="0" borderId="2" xfId="0" applyFont="1" applyBorder="1" applyAlignment="1">
      <alignment horizontal="center"/>
    </xf>
    <xf numFmtId="0" fontId="39" fillId="0" borderId="2" xfId="0" applyFont="1" applyBorder="1"/>
    <xf numFmtId="0" fontId="3" fillId="0" borderId="0" xfId="0" applyFont="1" applyAlignment="1">
      <alignment horizontal="right"/>
    </xf>
    <xf numFmtId="2" fontId="0" fillId="18" borderId="1" xfId="0" applyNumberFormat="1" applyFill="1" applyBorder="1" applyAlignment="1">
      <alignment horizontal="center"/>
    </xf>
    <xf numFmtId="3" fontId="0" fillId="18" borderId="1" xfId="0" applyNumberFormat="1" applyFill="1" applyBorder="1" applyAlignment="1">
      <alignment horizontal="center"/>
    </xf>
    <xf numFmtId="3" fontId="0" fillId="18" borderId="1" xfId="0" applyNumberFormat="1" applyFill="1" applyBorder="1"/>
    <xf numFmtId="0" fontId="0" fillId="0" borderId="34" xfId="0" applyBorder="1"/>
    <xf numFmtId="0" fontId="0" fillId="0" borderId="35" xfId="0" applyBorder="1" applyAlignment="1">
      <alignment horizontal="right"/>
    </xf>
    <xf numFmtId="0" fontId="37" fillId="0" borderId="37" xfId="0" applyFont="1" applyBorder="1"/>
    <xf numFmtId="3" fontId="37" fillId="9" borderId="44" xfId="0" applyNumberFormat="1" applyFont="1" applyFill="1" applyBorder="1"/>
    <xf numFmtId="0" fontId="0" fillId="0" borderId="30" xfId="0" applyBorder="1" applyAlignment="1">
      <alignment horizontal="right"/>
    </xf>
    <xf numFmtId="168" fontId="37" fillId="16" borderId="44" xfId="0" applyNumberFormat="1" applyFont="1" applyFill="1" applyBorder="1"/>
    <xf numFmtId="2" fontId="0" fillId="0" borderId="30" xfId="0" applyNumberFormat="1" applyBorder="1" applyAlignment="1">
      <alignment horizontal="center"/>
    </xf>
    <xf numFmtId="3" fontId="0" fillId="0" borderId="30" xfId="0" applyNumberFormat="1" applyBorder="1" applyAlignment="1">
      <alignment horizontal="center"/>
    </xf>
    <xf numFmtId="3" fontId="0" fillId="0" borderId="30" xfId="0" applyNumberFormat="1" applyBorder="1"/>
    <xf numFmtId="3" fontId="0" fillId="0" borderId="44" xfId="0" applyNumberFormat="1" applyBorder="1"/>
    <xf numFmtId="2" fontId="39" fillId="0" borderId="41" xfId="0" applyNumberFormat="1" applyFont="1" applyBorder="1"/>
    <xf numFmtId="3" fontId="37" fillId="0" borderId="41" xfId="0" applyNumberFormat="1" applyFont="1" applyBorder="1" applyAlignment="1">
      <alignment horizontal="center"/>
    </xf>
    <xf numFmtId="0" fontId="37" fillId="0" borderId="43" xfId="0" applyFont="1" applyBorder="1" applyAlignment="1">
      <alignment horizontal="center"/>
    </xf>
    <xf numFmtId="3" fontId="37" fillId="0" borderId="0" xfId="0" applyNumberFormat="1" applyFont="1" applyAlignment="1">
      <alignment horizontal="center"/>
    </xf>
    <xf numFmtId="3" fontId="37" fillId="0" borderId="2" xfId="0" applyNumberFormat="1" applyFont="1" applyBorder="1" applyAlignment="1">
      <alignment horizontal="center"/>
    </xf>
    <xf numFmtId="0" fontId="0" fillId="0" borderId="17" xfId="0" applyBorder="1"/>
    <xf numFmtId="0" fontId="0" fillId="0" borderId="18" xfId="0" applyBorder="1" applyAlignment="1">
      <alignment horizontal="right"/>
    </xf>
    <xf numFmtId="0" fontId="0" fillId="0" borderId="39" xfId="0" applyBorder="1"/>
    <xf numFmtId="168" fontId="0" fillId="18" borderId="1" xfId="0" applyNumberFormat="1" applyFill="1" applyBorder="1" applyAlignment="1">
      <alignment horizontal="center"/>
    </xf>
    <xf numFmtId="168" fontId="0" fillId="18" borderId="1" xfId="0" applyNumberFormat="1" applyFill="1" applyBorder="1"/>
    <xf numFmtId="0" fontId="37" fillId="11" borderId="0" xfId="0" applyFont="1" applyFill="1" applyAlignment="1">
      <alignment vertical="center"/>
    </xf>
    <xf numFmtId="0" fontId="0" fillId="11" borderId="0" xfId="0" applyFill="1"/>
    <xf numFmtId="0" fontId="37" fillId="0" borderId="0" xfId="0" applyFont="1" applyAlignment="1">
      <alignment horizontal="center" wrapText="1"/>
    </xf>
    <xf numFmtId="0" fontId="41" fillId="20" borderId="21" xfId="0" applyFont="1" applyFill="1" applyBorder="1" applyAlignment="1">
      <alignment horizontal="center" vertical="center" wrapText="1"/>
    </xf>
    <xf numFmtId="0" fontId="39" fillId="0" borderId="43" xfId="0" applyFont="1" applyBorder="1" applyAlignment="1">
      <alignment horizontal="center"/>
    </xf>
    <xf numFmtId="0" fontId="39" fillId="0" borderId="0" xfId="0" applyFont="1"/>
    <xf numFmtId="0" fontId="3" fillId="0" borderId="0" xfId="0" applyFont="1" applyAlignment="1">
      <alignment horizontal="center"/>
    </xf>
    <xf numFmtId="0" fontId="0" fillId="0" borderId="0" xfId="0" applyAlignment="1">
      <alignment horizontal="left" wrapText="1"/>
    </xf>
    <xf numFmtId="0" fontId="0" fillId="0" borderId="24" xfId="0" applyBorder="1" applyAlignment="1">
      <alignment horizontal="right"/>
    </xf>
    <xf numFmtId="0" fontId="42" fillId="5" borderId="12" xfId="0" applyFont="1" applyFill="1" applyBorder="1" applyAlignment="1">
      <alignment vertical="center"/>
    </xf>
    <xf numFmtId="0" fontId="42" fillId="5" borderId="15" xfId="0" applyFont="1" applyFill="1" applyBorder="1" applyAlignment="1">
      <alignment vertical="center"/>
    </xf>
    <xf numFmtId="0" fontId="42" fillId="5" borderId="13" xfId="0" applyFont="1" applyFill="1" applyBorder="1" applyAlignment="1">
      <alignment vertical="center"/>
    </xf>
    <xf numFmtId="0" fontId="42" fillId="5" borderId="10" xfId="0" applyFont="1" applyFill="1" applyBorder="1" applyAlignment="1">
      <alignment vertical="center"/>
    </xf>
    <xf numFmtId="0" fontId="42" fillId="5" borderId="0" xfId="0" applyFont="1" applyFill="1" applyAlignment="1">
      <alignment vertical="center"/>
    </xf>
    <xf numFmtId="0" fontId="42" fillId="5" borderId="11" xfId="0" applyFont="1" applyFill="1" applyBorder="1" applyAlignment="1">
      <alignment vertical="center"/>
    </xf>
    <xf numFmtId="4" fontId="0" fillId="0" borderId="0" xfId="0" applyNumberFormat="1" applyAlignment="1">
      <alignment horizontal="center"/>
    </xf>
    <xf numFmtId="0" fontId="0" fillId="0" borderId="47" xfId="0" applyBorder="1" applyAlignment="1">
      <alignment horizontal="right"/>
    </xf>
    <xf numFmtId="0" fontId="0" fillId="0" borderId="0" xfId="0" applyAlignment="1">
      <alignment horizontal="left"/>
    </xf>
    <xf numFmtId="0" fontId="0" fillId="0" borderId="0" xfId="0" applyAlignment="1">
      <alignment vertical="center" wrapText="1"/>
    </xf>
    <xf numFmtId="0" fontId="42" fillId="5" borderId="16" xfId="0" applyFont="1" applyFill="1" applyBorder="1" applyAlignment="1">
      <alignment vertical="center"/>
    </xf>
    <xf numFmtId="0" fontId="42" fillId="5" borderId="2" xfId="0" applyFont="1" applyFill="1" applyBorder="1" applyAlignment="1">
      <alignment vertical="center"/>
    </xf>
    <xf numFmtId="0" fontId="42" fillId="5" borderId="8" xfId="0" applyFont="1" applyFill="1" applyBorder="1" applyAlignment="1">
      <alignment vertical="center"/>
    </xf>
    <xf numFmtId="169" fontId="0" fillId="4" borderId="1" xfId="0" applyNumberFormat="1" applyFill="1" applyBorder="1" applyAlignment="1" applyProtection="1">
      <alignment horizontal="center" vertical="center" wrapText="1"/>
      <protection locked="0"/>
    </xf>
    <xf numFmtId="170" fontId="0" fillId="17" borderId="0" xfId="4" applyNumberFormat="1" applyFont="1" applyFill="1" applyBorder="1" applyAlignment="1" applyProtection="1">
      <alignment vertical="center"/>
    </xf>
    <xf numFmtId="0" fontId="37" fillId="3" borderId="3" xfId="0" applyFont="1" applyFill="1" applyBorder="1" applyAlignment="1">
      <alignment vertical="center"/>
    </xf>
    <xf numFmtId="0" fontId="0" fillId="3" borderId="4" xfId="0" applyFill="1" applyBorder="1" applyAlignment="1">
      <alignment vertical="center"/>
    </xf>
    <xf numFmtId="0" fontId="0" fillId="3" borderId="4" xfId="0" applyFill="1" applyBorder="1" applyAlignment="1">
      <alignment horizontal="center" vertical="center"/>
    </xf>
    <xf numFmtId="0" fontId="0" fillId="3" borderId="5" xfId="0" applyFill="1" applyBorder="1" applyAlignment="1">
      <alignment vertical="center"/>
    </xf>
    <xf numFmtId="169" fontId="0" fillId="17" borderId="1" xfId="4" applyNumberFormat="1" applyFont="1" applyFill="1" applyBorder="1" applyAlignment="1" applyProtection="1">
      <alignment horizontal="center"/>
    </xf>
    <xf numFmtId="0" fontId="11" fillId="0" borderId="0" xfId="0" applyFont="1"/>
    <xf numFmtId="0" fontId="0" fillId="9" borderId="9" xfId="0" applyFill="1" applyBorder="1" applyAlignment="1">
      <alignment horizontal="center" vertical="center" wrapText="1"/>
    </xf>
    <xf numFmtId="164" fontId="0" fillId="9" borderId="23" xfId="0" applyNumberFormat="1" applyFill="1" applyBorder="1" applyAlignment="1">
      <alignment horizontal="center" vertical="center" wrapText="1"/>
    </xf>
    <xf numFmtId="166" fontId="0" fillId="9" borderId="38" xfId="4" applyNumberFormat="1" applyFont="1" applyFill="1" applyBorder="1" applyAlignment="1" applyProtection="1">
      <alignment vertical="center"/>
    </xf>
    <xf numFmtId="43" fontId="0" fillId="9" borderId="38" xfId="4" applyFont="1" applyFill="1" applyBorder="1" applyAlignment="1" applyProtection="1">
      <alignment vertical="center"/>
    </xf>
    <xf numFmtId="0" fontId="25" fillId="3" borderId="14" xfId="0" applyFont="1" applyFill="1" applyBorder="1" applyAlignment="1">
      <alignment horizontal="center" vertical="center" wrapText="1"/>
    </xf>
    <xf numFmtId="165" fontId="0" fillId="9" borderId="9" xfId="0" applyNumberFormat="1" applyFill="1" applyBorder="1" applyAlignment="1">
      <alignment horizontal="center" vertical="center" wrapText="1"/>
    </xf>
    <xf numFmtId="164" fontId="0" fillId="9" borderId="49" xfId="0" applyNumberFormat="1" applyFill="1" applyBorder="1" applyAlignment="1">
      <alignment horizontal="center" vertical="center" wrapText="1"/>
    </xf>
    <xf numFmtId="0" fontId="22" fillId="3" borderId="17" xfId="0" applyFont="1" applyFill="1" applyBorder="1" applyAlignment="1">
      <alignment horizontal="center" vertical="center" wrapText="1"/>
    </xf>
    <xf numFmtId="0" fontId="21" fillId="0" borderId="1" xfId="0" applyFont="1" applyBorder="1" applyAlignment="1">
      <alignment vertical="center"/>
    </xf>
    <xf numFmtId="0" fontId="21" fillId="19" borderId="1" xfId="0" applyFont="1" applyFill="1" applyBorder="1" applyAlignment="1">
      <alignment horizontal="center" vertical="center"/>
    </xf>
    <xf numFmtId="0" fontId="0" fillId="0" borderId="24" xfId="0" applyBorder="1" applyAlignment="1">
      <alignment vertical="center"/>
    </xf>
    <xf numFmtId="0" fontId="0" fillId="0" borderId="23" xfId="0" applyBorder="1" applyAlignment="1">
      <alignment horizontal="center" vertical="center" wrapText="1"/>
    </xf>
    <xf numFmtId="0" fontId="0" fillId="0" borderId="24" xfId="0" applyBorder="1"/>
    <xf numFmtId="0" fontId="0" fillId="0" borderId="28" xfId="0" applyBorder="1"/>
    <xf numFmtId="2" fontId="3" fillId="0" borderId="1" xfId="1" applyNumberFormat="1" applyBorder="1" applyAlignment="1">
      <alignment horizontal="center" vertical="center" wrapText="1"/>
    </xf>
    <xf numFmtId="2" fontId="3" fillId="0" borderId="1" xfId="1" applyNumberFormat="1" applyBorder="1" applyAlignment="1">
      <alignment wrapText="1"/>
    </xf>
    <xf numFmtId="2" fontId="3" fillId="0" borderId="9" xfId="1" applyNumberFormat="1" applyBorder="1" applyAlignment="1">
      <alignment horizontal="center" vertical="center" wrapText="1"/>
    </xf>
    <xf numFmtId="0" fontId="0" fillId="0" borderId="0" xfId="0" applyAlignment="1">
      <alignment horizontal="right" vertical="center"/>
    </xf>
    <xf numFmtId="0" fontId="46" fillId="0" borderId="0" xfId="0" applyFont="1" applyAlignment="1">
      <alignment horizontal="justify" vertical="center"/>
    </xf>
    <xf numFmtId="169" fontId="0" fillId="17" borderId="1" xfId="4" applyNumberFormat="1" applyFont="1" applyFill="1" applyBorder="1" applyAlignment="1" applyProtection="1">
      <alignment horizontal="center" vertical="center"/>
    </xf>
    <xf numFmtId="0" fontId="47" fillId="0" borderId="0" xfId="0" applyFont="1"/>
    <xf numFmtId="0" fontId="48" fillId="0" borderId="0" xfId="0" applyFont="1"/>
    <xf numFmtId="10" fontId="48" fillId="0" borderId="0" xfId="0" applyNumberFormat="1" applyFont="1"/>
    <xf numFmtId="166" fontId="0" fillId="9" borderId="9" xfId="4" applyNumberFormat="1" applyFont="1" applyFill="1" applyBorder="1" applyAlignment="1" applyProtection="1">
      <alignment vertical="center"/>
    </xf>
    <xf numFmtId="43" fontId="0" fillId="9" borderId="9" xfId="4" applyFont="1" applyFill="1" applyBorder="1" applyAlignment="1" applyProtection="1">
      <alignment vertical="center"/>
    </xf>
    <xf numFmtId="164" fontId="0" fillId="9" borderId="27" xfId="0" applyNumberFormat="1" applyFill="1" applyBorder="1" applyAlignment="1">
      <alignment horizontal="center" vertical="center" wrapText="1"/>
    </xf>
    <xf numFmtId="0" fontId="25" fillId="3" borderId="52" xfId="0" applyFont="1" applyFill="1" applyBorder="1" applyAlignment="1">
      <alignment horizontal="center" vertical="center" wrapText="1"/>
    </xf>
    <xf numFmtId="0" fontId="0" fillId="0" borderId="1" xfId="0" applyBorder="1"/>
    <xf numFmtId="0" fontId="49" fillId="0" borderId="43" xfId="0" applyFont="1" applyBorder="1" applyAlignment="1">
      <alignment vertical="center"/>
    </xf>
    <xf numFmtId="0" fontId="50" fillId="0" borderId="1" xfId="0" applyFont="1" applyBorder="1" applyAlignment="1">
      <alignment horizontal="left" vertical="center"/>
    </xf>
    <xf numFmtId="0" fontId="50" fillId="0" borderId="1" xfId="0" applyFont="1" applyBorder="1" applyAlignment="1">
      <alignment horizontal="right" vertical="center"/>
    </xf>
    <xf numFmtId="0" fontId="49" fillId="0" borderId="1" xfId="0" applyFont="1" applyBorder="1" applyAlignment="1">
      <alignment horizontal="left" vertical="center"/>
    </xf>
    <xf numFmtId="166" fontId="0" fillId="4" borderId="1" xfId="4" applyNumberFormat="1" applyFont="1" applyFill="1" applyBorder="1" applyAlignment="1" applyProtection="1">
      <alignment horizontal="center" vertical="center" wrapText="1"/>
      <protection locked="0"/>
    </xf>
    <xf numFmtId="166" fontId="0" fillId="17" borderId="1" xfId="4" applyNumberFormat="1" applyFont="1" applyFill="1" applyBorder="1" applyAlignment="1" applyProtection="1">
      <alignment horizontal="center" vertical="center"/>
    </xf>
    <xf numFmtId="0" fontId="45" fillId="0" borderId="0" xfId="0" applyFont="1" applyAlignment="1">
      <alignment vertical="center"/>
    </xf>
    <xf numFmtId="0" fontId="0" fillId="21" borderId="9" xfId="0" applyFill="1" applyBorder="1" applyAlignment="1">
      <alignment horizontal="center" wrapText="1"/>
    </xf>
    <xf numFmtId="0" fontId="0" fillId="21" borderId="53" xfId="0" applyFill="1" applyBorder="1" applyAlignment="1">
      <alignment horizontal="center" wrapText="1"/>
    </xf>
    <xf numFmtId="0" fontId="0" fillId="21" borderId="27" xfId="0" applyFill="1" applyBorder="1" applyAlignment="1">
      <alignment horizontal="center" wrapText="1"/>
    </xf>
    <xf numFmtId="0" fontId="0" fillId="4" borderId="47" xfId="0" applyFill="1" applyBorder="1" applyAlignment="1">
      <alignment horizontal="center"/>
    </xf>
    <xf numFmtId="0" fontId="0" fillId="4" borderId="38" xfId="0" applyFill="1" applyBorder="1" applyAlignment="1">
      <alignment horizontal="center"/>
    </xf>
    <xf numFmtId="0" fontId="0" fillId="4" borderId="29" xfId="0" applyFill="1" applyBorder="1" applyAlignment="1">
      <alignment horizontal="center"/>
    </xf>
    <xf numFmtId="169" fontId="0" fillId="4" borderId="38" xfId="0" applyNumberFormat="1" applyFill="1" applyBorder="1" applyAlignment="1">
      <alignment horizontal="center"/>
    </xf>
    <xf numFmtId="166" fontId="0" fillId="4" borderId="38" xfId="4" applyNumberFormat="1" applyFont="1" applyFill="1" applyBorder="1" applyAlignment="1">
      <alignment horizontal="center"/>
    </xf>
    <xf numFmtId="0" fontId="20" fillId="0" borderId="0" xfId="0" applyFont="1" applyAlignment="1">
      <alignment horizontal="left" vertical="center" wrapText="1"/>
    </xf>
    <xf numFmtId="164" fontId="0" fillId="9" borderId="1" xfId="0" applyNumberFormat="1" applyFill="1" applyBorder="1" applyAlignment="1">
      <alignment horizontal="center" vertical="center"/>
    </xf>
    <xf numFmtId="0" fontId="37" fillId="0" borderId="2" xfId="0" applyFont="1" applyBorder="1" applyAlignment="1">
      <alignment horizontal="center"/>
    </xf>
    <xf numFmtId="0" fontId="41" fillId="20" borderId="45" xfId="0" applyFont="1" applyFill="1" applyBorder="1" applyAlignment="1">
      <alignment horizontal="center" vertical="center" wrapText="1"/>
    </xf>
    <xf numFmtId="0" fontId="41" fillId="20" borderId="46" xfId="0" applyFont="1" applyFill="1" applyBorder="1" applyAlignment="1">
      <alignment horizontal="center" vertical="center" wrapText="1"/>
    </xf>
    <xf numFmtId="0" fontId="0" fillId="3" borderId="43" xfId="0" applyFill="1" applyBorder="1" applyAlignment="1">
      <alignment vertical="center"/>
    </xf>
    <xf numFmtId="0" fontId="55" fillId="0" borderId="0" xfId="0" applyFont="1" applyAlignment="1">
      <alignment horizontal="right"/>
    </xf>
    <xf numFmtId="165" fontId="0" fillId="0" borderId="0" xfId="0" applyNumberFormat="1" applyAlignment="1">
      <alignment vertical="center"/>
    </xf>
    <xf numFmtId="0" fontId="0" fillId="11" borderId="1" xfId="0" applyFill="1" applyBorder="1" applyAlignment="1" applyProtection="1">
      <alignment horizontal="center" vertical="center" wrapText="1"/>
      <protection locked="0"/>
    </xf>
    <xf numFmtId="0" fontId="27" fillId="11" borderId="1" xfId="0" applyFont="1" applyFill="1" applyBorder="1" applyAlignment="1" applyProtection="1">
      <alignment horizontal="center" vertical="center" wrapText="1"/>
      <protection locked="0"/>
    </xf>
    <xf numFmtId="0" fontId="25" fillId="11" borderId="1" xfId="0" applyFont="1" applyFill="1" applyBorder="1" applyAlignment="1" applyProtection="1">
      <alignment horizontal="center" vertical="center" wrapText="1"/>
      <protection locked="0"/>
    </xf>
    <xf numFmtId="14" fontId="0" fillId="11" borderId="1" xfId="0" applyNumberFormat="1" applyFill="1" applyBorder="1" applyAlignment="1" applyProtection="1">
      <alignment horizontal="center" vertical="center"/>
      <protection locked="0"/>
    </xf>
    <xf numFmtId="0" fontId="0" fillId="11" borderId="1" xfId="0" applyFill="1" applyBorder="1" applyAlignment="1" applyProtection="1">
      <alignment horizontal="center" vertical="center"/>
      <protection locked="0"/>
    </xf>
    <xf numFmtId="0" fontId="11" fillId="11" borderId="1" xfId="0" applyFont="1" applyFill="1" applyBorder="1" applyAlignment="1" applyProtection="1">
      <alignment horizontal="center" vertical="center" wrapText="1"/>
      <protection locked="0"/>
    </xf>
    <xf numFmtId="165" fontId="0" fillId="11" borderId="1" xfId="5" applyNumberFormat="1" applyFont="1" applyFill="1" applyBorder="1" applyAlignment="1" applyProtection="1">
      <alignment horizontal="center" vertical="center"/>
      <protection locked="0"/>
    </xf>
    <xf numFmtId="0" fontId="11" fillId="11" borderId="1" xfId="0" applyFont="1"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11" fillId="11" borderId="1" xfId="0" applyFont="1" applyFill="1" applyBorder="1" applyAlignment="1" applyProtection="1">
      <alignment horizontal="left" vertical="center" wrapText="1"/>
      <protection locked="0"/>
    </xf>
    <xf numFmtId="0" fontId="0" fillId="11" borderId="1" xfId="0" applyFill="1" applyBorder="1" applyAlignment="1" applyProtection="1">
      <alignment horizontal="left" vertical="center" wrapText="1"/>
      <protection locked="0"/>
    </xf>
    <xf numFmtId="0" fontId="0" fillId="11" borderId="7" xfId="0" applyFill="1" applyBorder="1" applyAlignment="1" applyProtection="1">
      <alignment horizontal="left" vertical="center" wrapText="1"/>
      <protection locked="0"/>
    </xf>
    <xf numFmtId="0" fontId="0" fillId="11" borderId="7" xfId="0" applyFill="1" applyBorder="1" applyAlignment="1" applyProtection="1">
      <alignment horizontal="center" vertical="center"/>
      <protection locked="0"/>
    </xf>
    <xf numFmtId="165" fontId="0" fillId="11" borderId="9" xfId="0" applyNumberFormat="1" applyFill="1" applyBorder="1" applyAlignment="1" applyProtection="1">
      <alignment horizontal="center" vertical="center"/>
      <protection locked="0"/>
    </xf>
    <xf numFmtId="0" fontId="0" fillId="11" borderId="9" xfId="0" applyFill="1" applyBorder="1" applyAlignment="1" applyProtection="1">
      <alignment horizontal="center" vertical="center"/>
      <protection locked="0"/>
    </xf>
    <xf numFmtId="165" fontId="0" fillId="11" borderId="1" xfId="0" applyNumberFormat="1" applyFill="1" applyBorder="1" applyAlignment="1" applyProtection="1">
      <alignment horizontal="center" vertical="center"/>
      <protection locked="0"/>
    </xf>
    <xf numFmtId="2" fontId="0" fillId="11" borderId="1" xfId="0" applyNumberFormat="1" applyFill="1" applyBorder="1" applyAlignment="1" applyProtection="1">
      <alignment horizontal="center" vertical="center"/>
      <protection locked="0"/>
    </xf>
    <xf numFmtId="0" fontId="0" fillId="11" borderId="38" xfId="0" applyFill="1" applyBorder="1" applyAlignment="1" applyProtection="1">
      <alignment horizontal="center" vertical="center"/>
      <protection locked="0"/>
    </xf>
    <xf numFmtId="0" fontId="0" fillId="0" borderId="0" xfId="0" applyAlignment="1" applyProtection="1">
      <alignment horizontal="left" vertical="center"/>
      <protection locked="0"/>
    </xf>
    <xf numFmtId="3" fontId="0" fillId="11" borderId="1" xfId="4" applyNumberFormat="1" applyFont="1" applyFill="1" applyBorder="1" applyAlignment="1" applyProtection="1">
      <alignment horizontal="center" vertical="center"/>
      <protection locked="0"/>
    </xf>
    <xf numFmtId="3" fontId="0" fillId="11" borderId="7" xfId="4" applyNumberFormat="1" applyFont="1" applyFill="1" applyBorder="1" applyAlignment="1" applyProtection="1">
      <alignment horizontal="center" vertical="center"/>
      <protection locked="0"/>
    </xf>
    <xf numFmtId="0" fontId="31" fillId="0" borderId="0" xfId="0" applyFont="1"/>
    <xf numFmtId="0" fontId="31" fillId="0" borderId="0" xfId="0" applyFont="1" applyAlignment="1">
      <alignment horizontal="center"/>
    </xf>
    <xf numFmtId="2" fontId="31" fillId="0" borderId="0" xfId="0" applyNumberFormat="1" applyFont="1"/>
    <xf numFmtId="2" fontId="32" fillId="0" borderId="0" xfId="0" applyNumberFormat="1" applyFont="1" applyAlignment="1">
      <alignment horizontal="right"/>
    </xf>
    <xf numFmtId="0" fontId="31" fillId="4" borderId="1" xfId="0" applyFont="1" applyFill="1" applyBorder="1" applyAlignment="1">
      <alignment horizontal="center"/>
    </xf>
    <xf numFmtId="3" fontId="31" fillId="4" borderId="1" xfId="0" applyNumberFormat="1" applyFont="1" applyFill="1" applyBorder="1" applyAlignment="1">
      <alignment horizontal="center"/>
    </xf>
    <xf numFmtId="0" fontId="32" fillId="0" borderId="31" xfId="0" applyFont="1" applyBorder="1"/>
    <xf numFmtId="0" fontId="25" fillId="13" borderId="32" xfId="0" applyFont="1" applyFill="1" applyBorder="1" applyAlignment="1">
      <alignment horizontal="center" vertical="center" wrapText="1"/>
    </xf>
    <xf numFmtId="0" fontId="25" fillId="13" borderId="21" xfId="0" applyFont="1" applyFill="1" applyBorder="1" applyAlignment="1">
      <alignment horizontal="center" vertical="center" wrapText="1"/>
    </xf>
    <xf numFmtId="166" fontId="0" fillId="0" borderId="0" xfId="4" applyNumberFormat="1" applyFont="1" applyProtection="1"/>
    <xf numFmtId="0" fontId="31" fillId="0" borderId="25" xfId="0" applyFont="1" applyBorder="1"/>
    <xf numFmtId="0" fontId="31" fillId="0" borderId="0" xfId="0" applyFont="1" applyAlignment="1">
      <alignment horizontal="right"/>
    </xf>
    <xf numFmtId="3" fontId="31" fillId="19" borderId="27" xfId="0" applyNumberFormat="1" applyFont="1" applyFill="1" applyBorder="1"/>
    <xf numFmtId="0" fontId="31" fillId="0" borderId="25" xfId="0" applyFont="1" applyBorder="1" applyAlignment="1">
      <alignment horizontal="right"/>
    </xf>
    <xf numFmtId="4" fontId="31" fillId="4" borderId="27" xfId="0" applyNumberFormat="1" applyFont="1" applyFill="1" applyBorder="1" applyAlignment="1">
      <alignment horizontal="center"/>
    </xf>
    <xf numFmtId="168" fontId="31" fillId="4" borderId="1" xfId="0" applyNumberFormat="1" applyFont="1" applyFill="1" applyBorder="1" applyAlignment="1">
      <alignment horizontal="center"/>
    </xf>
    <xf numFmtId="4" fontId="31" fillId="4" borderId="23" xfId="0" applyNumberFormat="1" applyFont="1" applyFill="1" applyBorder="1" applyAlignment="1">
      <alignment horizontal="center"/>
    </xf>
    <xf numFmtId="3" fontId="31" fillId="19" borderId="23" xfId="0" applyNumberFormat="1" applyFont="1" applyFill="1" applyBorder="1"/>
    <xf numFmtId="0" fontId="31" fillId="0" borderId="37" xfId="0" applyFont="1" applyBorder="1" applyAlignment="1">
      <alignment horizontal="right"/>
    </xf>
    <xf numFmtId="4" fontId="31" fillId="4" borderId="50" xfId="0" applyNumberFormat="1" applyFont="1" applyFill="1" applyBorder="1" applyAlignment="1">
      <alignment horizontal="center"/>
    </xf>
    <xf numFmtId="0" fontId="31" fillId="0" borderId="34" xfId="0" applyFont="1" applyBorder="1"/>
    <xf numFmtId="0" fontId="31" fillId="0" borderId="35" xfId="0" applyFont="1" applyBorder="1" applyAlignment="1">
      <alignment horizontal="right"/>
    </xf>
    <xf numFmtId="3" fontId="31" fillId="19" borderId="36" xfId="0" applyNumberFormat="1" applyFont="1" applyFill="1" applyBorder="1"/>
    <xf numFmtId="168" fontId="31" fillId="4" borderId="38" xfId="0" applyNumberFormat="1" applyFont="1" applyFill="1" applyBorder="1" applyAlignment="1">
      <alignment horizontal="center"/>
    </xf>
    <xf numFmtId="4" fontId="31" fillId="4" borderId="29" xfId="0" applyNumberFormat="1" applyFont="1" applyFill="1" applyBorder="1" applyAlignment="1">
      <alignment horizontal="center"/>
    </xf>
    <xf numFmtId="0" fontId="31" fillId="0" borderId="37" xfId="0" applyFont="1" applyBorder="1"/>
    <xf numFmtId="0" fontId="32" fillId="0" borderId="30" xfId="0" applyFont="1" applyBorder="1" applyAlignment="1">
      <alignment horizontal="right"/>
    </xf>
    <xf numFmtId="3" fontId="32" fillId="9" borderId="39" xfId="0" applyNumberFormat="1" applyFont="1" applyFill="1" applyBorder="1"/>
    <xf numFmtId="168" fontId="32" fillId="19" borderId="39" xfId="0" applyNumberFormat="1" applyFont="1" applyFill="1" applyBorder="1" applyAlignment="1">
      <alignment horizontal="center" vertical="center"/>
    </xf>
    <xf numFmtId="169" fontId="11" fillId="3" borderId="3" xfId="0" applyNumberFormat="1" applyFont="1" applyFill="1" applyBorder="1" applyAlignment="1">
      <alignment horizontal="left" vertical="center"/>
    </xf>
    <xf numFmtId="169" fontId="0" fillId="3" borderId="4" xfId="0" applyNumberFormat="1" applyFill="1" applyBorder="1" applyAlignment="1">
      <alignment horizontal="center" vertical="center" wrapText="1"/>
    </xf>
    <xf numFmtId="169" fontId="0" fillId="3" borderId="5" xfId="0" applyNumberFormat="1" applyFill="1" applyBorder="1" applyAlignment="1">
      <alignment horizontal="center" vertical="center" wrapText="1"/>
    </xf>
    <xf numFmtId="169" fontId="0" fillId="0" borderId="0" xfId="0" applyNumberFormat="1" applyAlignment="1">
      <alignment horizontal="center" vertical="center" wrapText="1"/>
    </xf>
    <xf numFmtId="169" fontId="11" fillId="3" borderId="4" xfId="0" applyNumberFormat="1" applyFont="1" applyFill="1" applyBorder="1" applyAlignment="1">
      <alignment horizontal="center" vertical="center" wrapText="1"/>
    </xf>
    <xf numFmtId="169" fontId="11" fillId="3" borderId="5" xfId="0" applyNumberFormat="1" applyFont="1" applyFill="1" applyBorder="1" applyAlignment="1">
      <alignment horizontal="center" vertical="center" wrapText="1"/>
    </xf>
    <xf numFmtId="0" fontId="0" fillId="0" borderId="0" xfId="0" applyProtection="1">
      <protection locked="0"/>
    </xf>
    <xf numFmtId="0" fontId="52" fillId="3" borderId="3" xfId="0" applyFont="1" applyFill="1" applyBorder="1" applyAlignment="1">
      <alignment vertical="center"/>
    </xf>
    <xf numFmtId="0" fontId="52" fillId="3" borderId="4" xfId="0" applyFont="1" applyFill="1" applyBorder="1"/>
    <xf numFmtId="0" fontId="52" fillId="3" borderId="5" xfId="0" applyFont="1" applyFill="1" applyBorder="1"/>
    <xf numFmtId="169" fontId="0" fillId="0" borderId="0" xfId="0" applyNumberFormat="1" applyAlignment="1">
      <alignment horizontal="right" vertical="center"/>
    </xf>
    <xf numFmtId="166" fontId="0" fillId="9" borderId="1" xfId="4" applyNumberFormat="1" applyFont="1" applyFill="1" applyBorder="1" applyAlignment="1" applyProtection="1">
      <alignment horizontal="center" vertical="center" wrapText="1"/>
    </xf>
    <xf numFmtId="0" fontId="50" fillId="0" borderId="0" xfId="0" applyFont="1" applyAlignment="1">
      <alignment horizontal="left" vertical="center"/>
    </xf>
    <xf numFmtId="0" fontId="52" fillId="3" borderId="4" xfId="0" applyFont="1" applyFill="1" applyBorder="1" applyAlignment="1">
      <alignment vertical="center"/>
    </xf>
    <xf numFmtId="0" fontId="52" fillId="3" borderId="5" xfId="0" applyFont="1" applyFill="1" applyBorder="1" applyAlignment="1">
      <alignment vertical="center"/>
    </xf>
    <xf numFmtId="0" fontId="21" fillId="10" borderId="1" xfId="0" applyFont="1" applyFill="1" applyBorder="1" applyAlignment="1">
      <alignment vertical="center"/>
    </xf>
    <xf numFmtId="0" fontId="57" fillId="0" borderId="0" xfId="0" applyFont="1" applyAlignment="1">
      <alignment horizontal="center" vertical="center"/>
    </xf>
    <xf numFmtId="44" fontId="0" fillId="11" borderId="1" xfId="5" applyFont="1" applyFill="1" applyBorder="1" applyAlignment="1" applyProtection="1">
      <alignment vertical="center"/>
      <protection locked="0"/>
    </xf>
    <xf numFmtId="44" fontId="0" fillId="9" borderId="1" xfId="0" applyNumberFormat="1" applyFill="1" applyBorder="1" applyAlignment="1">
      <alignment horizontal="center" vertical="center"/>
    </xf>
    <xf numFmtId="44" fontId="0" fillId="11" borderId="7" xfId="5" applyFont="1" applyFill="1" applyBorder="1" applyAlignment="1" applyProtection="1">
      <alignment vertical="center"/>
      <protection locked="0"/>
    </xf>
    <xf numFmtId="44" fontId="11" fillId="9" borderId="19" xfId="0" applyNumberFormat="1" applyFont="1" applyFill="1" applyBorder="1" applyAlignment="1">
      <alignment horizontal="center" vertical="center"/>
    </xf>
    <xf numFmtId="0" fontId="25" fillId="3" borderId="1" xfId="0" applyFont="1" applyFill="1" applyBorder="1" applyAlignment="1">
      <alignment horizontal="left" vertical="center" wrapText="1"/>
    </xf>
    <xf numFmtId="0" fontId="25" fillId="0" borderId="0" xfId="0" applyFont="1" applyAlignment="1">
      <alignment vertical="center" wrapText="1"/>
    </xf>
    <xf numFmtId="0" fontId="27" fillId="0" borderId="0" xfId="0" applyFont="1" applyAlignment="1">
      <alignment horizontal="center" vertical="center" wrapText="1"/>
    </xf>
    <xf numFmtId="2" fontId="0" fillId="9" borderId="1" xfId="0" applyNumberFormat="1" applyFill="1" applyBorder="1" applyAlignment="1">
      <alignment horizontal="center" vertical="center"/>
    </xf>
    <xf numFmtId="165" fontId="0" fillId="9" borderId="1" xfId="0" applyNumberFormat="1" applyFill="1" applyBorder="1" applyAlignment="1">
      <alignment horizontal="center" vertical="center"/>
    </xf>
    <xf numFmtId="49" fontId="3" fillId="0" borderId="1" xfId="1" applyNumberFormat="1" applyBorder="1" applyAlignment="1" applyProtection="1">
      <alignment wrapText="1"/>
    </xf>
    <xf numFmtId="49" fontId="0" fillId="11" borderId="1" xfId="0" applyNumberFormat="1" applyFill="1" applyBorder="1" applyAlignment="1" applyProtection="1">
      <alignment horizontal="center" vertical="center" wrapText="1"/>
      <protection locked="0"/>
    </xf>
    <xf numFmtId="0" fontId="25" fillId="0" borderId="0" xfId="0" applyFont="1" applyAlignment="1">
      <alignment horizontal="left" vertical="center" wrapText="1"/>
    </xf>
    <xf numFmtId="0" fontId="25" fillId="0" borderId="0" xfId="0" applyFont="1" applyAlignment="1" applyProtection="1">
      <alignment horizontal="center" vertical="center" wrapText="1"/>
      <protection locked="0"/>
    </xf>
    <xf numFmtId="171" fontId="60" fillId="0" borderId="0" xfId="0" applyNumberFormat="1" applyFont="1" applyAlignment="1">
      <alignment vertical="center"/>
    </xf>
    <xf numFmtId="0" fontId="60" fillId="0" borderId="0" xfId="0" applyFont="1"/>
    <xf numFmtId="0" fontId="11" fillId="0" borderId="0" xfId="0" applyFont="1" applyAlignment="1">
      <alignment horizontal="left" vertical="top" wrapText="1"/>
    </xf>
    <xf numFmtId="0" fontId="25" fillId="11" borderId="1" xfId="0" applyFont="1" applyFill="1" applyBorder="1" applyAlignment="1" applyProtection="1">
      <alignment horizontal="left" vertical="top" wrapText="1"/>
      <protection locked="0"/>
    </xf>
    <xf numFmtId="0" fontId="31" fillId="11" borderId="1" xfId="6" applyNumberFormat="1" applyFont="1" applyFill="1" applyBorder="1" applyAlignment="1" applyProtection="1">
      <alignment horizontal="center" vertical="center" wrapText="1"/>
      <protection locked="0"/>
    </xf>
    <xf numFmtId="0" fontId="31" fillId="11" borderId="1" xfId="6" applyFont="1" applyFill="1" applyBorder="1" applyAlignment="1" applyProtection="1">
      <alignment horizontal="center" vertical="center" wrapText="1"/>
      <protection locked="0"/>
    </xf>
    <xf numFmtId="0" fontId="11" fillId="11" borderId="5" xfId="0" applyFont="1" applyFill="1" applyBorder="1" applyAlignment="1" applyProtection="1">
      <alignment horizontal="center" vertical="center"/>
      <protection locked="0"/>
    </xf>
    <xf numFmtId="165" fontId="0" fillId="11" borderId="38" xfId="0" applyNumberFormat="1" applyFill="1" applyBorder="1" applyAlignment="1" applyProtection="1">
      <alignment horizontal="center" vertical="center"/>
      <protection locked="0"/>
    </xf>
    <xf numFmtId="0" fontId="61" fillId="0" borderId="0" xfId="0" applyFont="1" applyAlignment="1">
      <alignment horizontal="left" vertical="top"/>
    </xf>
    <xf numFmtId="0" fontId="1" fillId="9" borderId="3"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5"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24" fillId="14" borderId="0" xfId="0" applyFont="1" applyFill="1" applyAlignment="1">
      <alignment horizontal="center" vertical="center" wrapText="1"/>
    </xf>
    <xf numFmtId="0" fontId="20" fillId="0" borderId="0" xfId="0" applyFont="1" applyAlignment="1">
      <alignment horizontal="left" vertical="center" wrapText="1"/>
    </xf>
    <xf numFmtId="0" fontId="21" fillId="0" borderId="0" xfId="0" applyFont="1" applyAlignment="1">
      <alignment horizontal="left" vertical="center" wrapText="1"/>
    </xf>
    <xf numFmtId="0" fontId="25" fillId="3" borderId="1" xfId="0" applyFont="1" applyFill="1" applyBorder="1" applyAlignment="1">
      <alignment horizontal="left" vertical="center" wrapText="1"/>
    </xf>
    <xf numFmtId="0" fontId="25" fillId="0" borderId="4" xfId="0" applyFont="1" applyBorder="1" applyAlignment="1">
      <alignment horizontal="left" vertical="center" wrapText="1"/>
    </xf>
    <xf numFmtId="0" fontId="11" fillId="0" borderId="2" xfId="0" applyFont="1" applyBorder="1" applyAlignment="1">
      <alignment horizontal="left" vertical="center" wrapText="1"/>
    </xf>
    <xf numFmtId="0" fontId="0" fillId="11" borderId="1" xfId="0" applyFill="1" applyBorder="1" applyAlignment="1" applyProtection="1">
      <alignment horizontal="left" vertical="center" wrapText="1"/>
      <protection locked="0"/>
    </xf>
    <xf numFmtId="0" fontId="25" fillId="15" borderId="3" xfId="0" applyFont="1" applyFill="1" applyBorder="1" applyAlignment="1">
      <alignment horizontal="left" vertical="center" wrapText="1"/>
    </xf>
    <xf numFmtId="0" fontId="25" fillId="15" borderId="4" xfId="0" applyFont="1" applyFill="1" applyBorder="1" applyAlignment="1">
      <alignment horizontal="left" vertical="center" wrapText="1"/>
    </xf>
    <xf numFmtId="0" fontId="25" fillId="15" borderId="5"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3" borderId="4" xfId="0" applyFont="1" applyFill="1" applyBorder="1" applyAlignment="1">
      <alignment horizontal="left" vertical="center" wrapText="1"/>
    </xf>
    <xf numFmtId="0" fontId="25" fillId="3" borderId="5" xfId="0" applyFont="1" applyFill="1" applyBorder="1" applyAlignment="1">
      <alignment horizontal="left" vertical="center" wrapText="1"/>
    </xf>
    <xf numFmtId="0" fontId="25" fillId="0" borderId="0" xfId="0" applyFont="1" applyAlignment="1">
      <alignment horizontal="left" vertical="center" wrapText="1"/>
    </xf>
    <xf numFmtId="0" fontId="0" fillId="11" borderId="1" xfId="0" applyFill="1" applyBorder="1" applyAlignment="1" applyProtection="1">
      <alignment horizontal="left" vertical="center"/>
      <protection locked="0"/>
    </xf>
    <xf numFmtId="0" fontId="25" fillId="3" borderId="12" xfId="0" applyFont="1" applyFill="1" applyBorder="1" applyAlignment="1">
      <alignment horizontal="left" vertical="center" wrapText="1"/>
    </xf>
    <xf numFmtId="0" fontId="25" fillId="3" borderId="15" xfId="0" applyFont="1" applyFill="1" applyBorder="1" applyAlignment="1">
      <alignment horizontal="left" vertical="center" wrapText="1"/>
    </xf>
    <xf numFmtId="0" fontId="25" fillId="3" borderId="13" xfId="0" applyFont="1" applyFill="1" applyBorder="1" applyAlignment="1">
      <alignment horizontal="left" vertical="center" wrapText="1"/>
    </xf>
    <xf numFmtId="0" fontId="25" fillId="3" borderId="10" xfId="0" applyFont="1" applyFill="1" applyBorder="1" applyAlignment="1">
      <alignment horizontal="left" vertical="center" wrapText="1"/>
    </xf>
    <xf numFmtId="0" fontId="25" fillId="3" borderId="0" xfId="0" applyFont="1" applyFill="1" applyAlignment="1">
      <alignment horizontal="left" vertical="center" wrapText="1"/>
    </xf>
    <xf numFmtId="0" fontId="25" fillId="3" borderId="11" xfId="0" applyFont="1" applyFill="1" applyBorder="1" applyAlignment="1">
      <alignment horizontal="left" vertical="center" wrapText="1"/>
    </xf>
    <xf numFmtId="0" fontId="25" fillId="3" borderId="16" xfId="0" applyFont="1" applyFill="1" applyBorder="1" applyAlignment="1">
      <alignment horizontal="left" vertical="center" wrapText="1"/>
    </xf>
    <xf numFmtId="0" fontId="25" fillId="3" borderId="2" xfId="0" applyFont="1" applyFill="1" applyBorder="1" applyAlignment="1">
      <alignment horizontal="left" vertical="center" wrapText="1"/>
    </xf>
    <xf numFmtId="0" fontId="25" fillId="3" borderId="8" xfId="0" applyFont="1" applyFill="1" applyBorder="1" applyAlignment="1">
      <alignment horizontal="left" vertical="center" wrapText="1"/>
    </xf>
    <xf numFmtId="0" fontId="0" fillId="11" borderId="3" xfId="0" applyFill="1" applyBorder="1" applyAlignment="1" applyProtection="1">
      <alignment horizontal="left" vertical="center" wrapText="1"/>
      <protection locked="0"/>
    </xf>
    <xf numFmtId="0" fontId="0" fillId="11" borderId="4" xfId="0" applyFill="1" applyBorder="1" applyAlignment="1" applyProtection="1">
      <alignment horizontal="left" vertical="center" wrapText="1"/>
      <protection locked="0"/>
    </xf>
    <xf numFmtId="0" fontId="0" fillId="11" borderId="5" xfId="0" applyFill="1" applyBorder="1" applyAlignment="1" applyProtection="1">
      <alignment horizontal="left" vertical="center" wrapText="1"/>
      <protection locked="0"/>
    </xf>
    <xf numFmtId="0" fontId="25" fillId="15" borderId="12" xfId="0" applyFont="1" applyFill="1" applyBorder="1" applyAlignment="1">
      <alignment horizontal="left" vertical="center" wrapText="1"/>
    </xf>
    <xf numFmtId="0" fontId="25" fillId="15" borderId="15" xfId="0" applyFont="1" applyFill="1" applyBorder="1" applyAlignment="1">
      <alignment horizontal="left" vertical="center" wrapText="1"/>
    </xf>
    <xf numFmtId="0" fontId="25" fillId="15" borderId="13" xfId="0" applyFont="1" applyFill="1" applyBorder="1" applyAlignment="1">
      <alignment horizontal="left" vertical="center" wrapText="1"/>
    </xf>
    <xf numFmtId="3" fontId="0" fillId="11" borderId="1" xfId="0" applyNumberFormat="1" applyFill="1" applyBorder="1" applyAlignment="1" applyProtection="1">
      <alignment horizontal="left" vertical="center" wrapText="1"/>
      <protection locked="0"/>
    </xf>
    <xf numFmtId="0" fontId="11" fillId="11" borderId="7" xfId="0" applyFont="1" applyFill="1" applyBorder="1" applyAlignment="1" applyProtection="1">
      <alignment horizontal="center" vertical="center"/>
      <protection locked="0"/>
    </xf>
    <xf numFmtId="0" fontId="11" fillId="11" borderId="9" xfId="0" applyFont="1" applyFill="1" applyBorder="1" applyAlignment="1" applyProtection="1">
      <alignment horizontal="center" vertical="center"/>
      <protection locked="0"/>
    </xf>
    <xf numFmtId="0" fontId="25" fillId="3" borderId="7" xfId="0" applyFont="1" applyFill="1" applyBorder="1" applyAlignment="1">
      <alignment horizontal="left" vertical="top" wrapText="1"/>
    </xf>
    <xf numFmtId="0" fontId="19" fillId="3" borderId="10" xfId="6" applyFill="1" applyBorder="1" applyAlignment="1" applyProtection="1">
      <alignment horizontal="left" vertical="top" wrapText="1"/>
    </xf>
    <xf numFmtId="0" fontId="25" fillId="3" borderId="0" xfId="0" applyFont="1" applyFill="1" applyAlignment="1">
      <alignment horizontal="left" vertical="top" wrapText="1"/>
    </xf>
    <xf numFmtId="0" fontId="25" fillId="3" borderId="11" xfId="0" applyFont="1" applyFill="1" applyBorder="1" applyAlignment="1">
      <alignment horizontal="left" vertical="top" wrapText="1"/>
    </xf>
    <xf numFmtId="0" fontId="19" fillId="3" borderId="3" xfId="6" applyFill="1" applyBorder="1" applyAlignment="1">
      <alignment horizontal="left" vertical="center" wrapText="1"/>
    </xf>
    <xf numFmtId="0" fontId="19" fillId="3" borderId="4" xfId="6" applyFill="1" applyBorder="1" applyAlignment="1">
      <alignment horizontal="left" vertical="center" wrapText="1"/>
    </xf>
    <xf numFmtId="0" fontId="19" fillId="3" borderId="5" xfId="6" applyFill="1" applyBorder="1" applyAlignment="1">
      <alignment horizontal="left" vertical="center" wrapText="1"/>
    </xf>
    <xf numFmtId="0" fontId="0" fillId="22" borderId="17" xfId="0" applyFill="1" applyBorder="1" applyAlignment="1">
      <alignment horizontal="center" wrapText="1"/>
    </xf>
    <xf numFmtId="0" fontId="0" fillId="22" borderId="18" xfId="0" applyFill="1" applyBorder="1" applyAlignment="1">
      <alignment horizontal="center" wrapText="1"/>
    </xf>
    <xf numFmtId="0" fontId="0" fillId="22" borderId="19" xfId="0" applyFill="1" applyBorder="1" applyAlignment="1">
      <alignment horizontal="center" wrapText="1"/>
    </xf>
    <xf numFmtId="0" fontId="37" fillId="0" borderId="0" xfId="0" applyFont="1" applyAlignment="1">
      <alignment horizontal="center" wrapText="1"/>
    </xf>
    <xf numFmtId="0" fontId="37" fillId="0" borderId="20" xfId="0" applyFont="1" applyBorder="1" applyAlignment="1">
      <alignment horizontal="center" vertical="center"/>
    </xf>
    <xf numFmtId="0" fontId="37" fillId="0" borderId="24" xfId="0" applyFont="1" applyBorder="1" applyAlignment="1">
      <alignment horizontal="center" vertical="center"/>
    </xf>
    <xf numFmtId="0" fontId="0" fillId="11" borderId="3" xfId="0" applyFill="1" applyBorder="1" applyAlignment="1" applyProtection="1">
      <alignment horizontal="center" vertical="center"/>
      <protection locked="0"/>
    </xf>
    <xf numFmtId="0" fontId="0" fillId="11" borderId="4" xfId="0" applyFill="1" applyBorder="1" applyAlignment="1" applyProtection="1">
      <alignment horizontal="center" vertical="center"/>
      <protection locked="0"/>
    </xf>
    <xf numFmtId="0" fontId="0" fillId="11" borderId="5" xfId="0" applyFill="1" applyBorder="1" applyAlignment="1" applyProtection="1">
      <alignment horizontal="center" vertical="center"/>
      <protection locked="0"/>
    </xf>
    <xf numFmtId="0" fontId="25" fillId="9" borderId="17" xfId="0" applyFont="1" applyFill="1" applyBorder="1" applyAlignment="1">
      <alignment horizontal="left" vertical="center" wrapText="1"/>
    </xf>
    <xf numFmtId="0" fontId="25" fillId="9" borderId="18" xfId="0" applyFont="1" applyFill="1" applyBorder="1" applyAlignment="1">
      <alignment horizontal="left" vertical="center" wrapText="1"/>
    </xf>
    <xf numFmtId="0" fontId="25" fillId="9" borderId="19" xfId="0" applyFont="1" applyFill="1" applyBorder="1" applyAlignment="1">
      <alignment horizontal="left" vertical="center" wrapText="1"/>
    </xf>
    <xf numFmtId="0" fontId="54" fillId="3" borderId="12" xfId="0" applyFont="1" applyFill="1" applyBorder="1" applyAlignment="1">
      <alignment horizontal="left" vertical="center" wrapText="1"/>
    </xf>
    <xf numFmtId="0" fontId="54" fillId="3" borderId="15" xfId="0" applyFont="1" applyFill="1" applyBorder="1" applyAlignment="1">
      <alignment horizontal="left" vertical="center" wrapText="1"/>
    </xf>
    <xf numFmtId="0" fontId="54" fillId="3" borderId="13" xfId="0" applyFont="1" applyFill="1" applyBorder="1" applyAlignment="1">
      <alignment horizontal="left" vertical="center" wrapText="1"/>
    </xf>
    <xf numFmtId="0" fontId="54" fillId="3" borderId="16" xfId="0" applyFont="1" applyFill="1" applyBorder="1" applyAlignment="1">
      <alignment horizontal="left" vertical="center" wrapText="1"/>
    </xf>
    <xf numFmtId="0" fontId="54" fillId="3" borderId="2" xfId="0" applyFont="1" applyFill="1" applyBorder="1" applyAlignment="1">
      <alignment horizontal="left" vertical="center" wrapText="1"/>
    </xf>
    <xf numFmtId="0" fontId="54" fillId="3" borderId="8" xfId="0" applyFont="1" applyFill="1" applyBorder="1" applyAlignment="1">
      <alignment horizontal="left" vertical="center" wrapText="1"/>
    </xf>
    <xf numFmtId="0" fontId="11" fillId="3" borderId="17" xfId="0" applyFont="1" applyFill="1" applyBorder="1" applyAlignment="1">
      <alignment horizontal="center" wrapText="1"/>
    </xf>
    <xf numFmtId="0" fontId="11" fillId="3" borderId="19" xfId="0" applyFont="1" applyFill="1" applyBorder="1" applyAlignment="1">
      <alignment horizontal="center" wrapText="1"/>
    </xf>
    <xf numFmtId="169" fontId="0" fillId="4" borderId="12" xfId="0" applyNumberFormat="1" applyFill="1" applyBorder="1" applyAlignment="1" applyProtection="1">
      <alignment horizontal="left" vertical="top" wrapText="1"/>
      <protection locked="0"/>
    </xf>
    <xf numFmtId="169" fontId="0" fillId="4" borderId="15" xfId="0" applyNumberFormat="1" applyFill="1" applyBorder="1" applyAlignment="1" applyProtection="1">
      <alignment horizontal="left" vertical="top" wrapText="1"/>
      <protection locked="0"/>
    </xf>
    <xf numFmtId="169" fontId="0" fillId="4" borderId="13" xfId="0" applyNumberFormat="1" applyFill="1" applyBorder="1" applyAlignment="1" applyProtection="1">
      <alignment horizontal="left" vertical="top" wrapText="1"/>
      <protection locked="0"/>
    </xf>
    <xf numFmtId="169" fontId="0" fillId="4" borderId="10" xfId="0" applyNumberFormat="1" applyFill="1" applyBorder="1" applyAlignment="1" applyProtection="1">
      <alignment horizontal="left" vertical="top" wrapText="1"/>
      <protection locked="0"/>
    </xf>
    <xf numFmtId="169" fontId="0" fillId="4" borderId="0" xfId="0" applyNumberFormat="1" applyFill="1" applyAlignment="1" applyProtection="1">
      <alignment horizontal="left" vertical="top" wrapText="1"/>
      <protection locked="0"/>
    </xf>
    <xf numFmtId="169" fontId="0" fillId="4" borderId="11" xfId="0" applyNumberFormat="1" applyFill="1" applyBorder="1" applyAlignment="1" applyProtection="1">
      <alignment horizontal="left" vertical="top" wrapText="1"/>
      <protection locked="0"/>
    </xf>
    <xf numFmtId="169" fontId="0" fillId="4" borderId="16" xfId="0" applyNumberFormat="1" applyFill="1" applyBorder="1" applyAlignment="1" applyProtection="1">
      <alignment horizontal="left" vertical="top" wrapText="1"/>
      <protection locked="0"/>
    </xf>
    <xf numFmtId="169" fontId="0" fillId="4" borderId="2" xfId="0" applyNumberFormat="1" applyFill="1" applyBorder="1" applyAlignment="1" applyProtection="1">
      <alignment horizontal="left" vertical="top" wrapText="1"/>
      <protection locked="0"/>
    </xf>
    <xf numFmtId="169" fontId="0" fillId="4" borderId="8" xfId="0" applyNumberFormat="1" applyFill="1" applyBorder="1" applyAlignment="1" applyProtection="1">
      <alignment horizontal="left" vertical="top" wrapText="1"/>
      <protection locked="0"/>
    </xf>
    <xf numFmtId="0" fontId="11" fillId="13" borderId="17" xfId="0" applyFont="1" applyFill="1" applyBorder="1" applyAlignment="1">
      <alignment horizontal="center" vertical="center" wrapText="1"/>
    </xf>
    <xf numFmtId="0" fontId="11" fillId="13" borderId="18" xfId="0" applyFont="1" applyFill="1" applyBorder="1" applyAlignment="1">
      <alignment horizontal="center" vertical="center"/>
    </xf>
    <xf numFmtId="0" fontId="11" fillId="13" borderId="19" xfId="0" applyFont="1" applyFill="1" applyBorder="1" applyAlignment="1">
      <alignment horizontal="center" vertical="center"/>
    </xf>
    <xf numFmtId="0" fontId="32" fillId="0" borderId="3" xfId="0" applyFont="1" applyBorder="1" applyAlignment="1">
      <alignment horizontal="center"/>
    </xf>
    <xf numFmtId="0" fontId="32" fillId="0" borderId="33" xfId="0" applyFont="1" applyBorder="1" applyAlignment="1">
      <alignment horizontal="center"/>
    </xf>
    <xf numFmtId="0" fontId="31" fillId="0" borderId="17" xfId="0" applyFont="1" applyBorder="1" applyAlignment="1">
      <alignment horizontal="right" wrapText="1"/>
    </xf>
    <xf numFmtId="0" fontId="31" fillId="0" borderId="18" xfId="0" applyFont="1" applyBorder="1" applyAlignment="1">
      <alignment horizontal="right" wrapText="1"/>
    </xf>
    <xf numFmtId="0" fontId="32" fillId="3" borderId="3" xfId="0" applyFont="1" applyFill="1" applyBorder="1" applyAlignment="1">
      <alignment horizontal="center" vertical="center"/>
    </xf>
    <xf numFmtId="0" fontId="32" fillId="3" borderId="4" xfId="0" applyFont="1" applyFill="1" applyBorder="1" applyAlignment="1">
      <alignment horizontal="center" vertical="center"/>
    </xf>
    <xf numFmtId="0" fontId="32" fillId="3" borderId="5" xfId="0" applyFont="1" applyFill="1" applyBorder="1" applyAlignment="1">
      <alignment horizontal="center" vertical="center"/>
    </xf>
    <xf numFmtId="0" fontId="51" fillId="0" borderId="0" xfId="0" applyFont="1" applyAlignment="1">
      <alignment horizontal="left" vertical="center" wrapText="1"/>
    </xf>
    <xf numFmtId="0" fontId="11" fillId="4" borderId="1" xfId="0" applyFont="1" applyFill="1" applyBorder="1" applyAlignment="1" applyProtection="1">
      <alignment horizontal="left"/>
      <protection locked="0"/>
    </xf>
    <xf numFmtId="169" fontId="0" fillId="4" borderId="12" xfId="0" applyNumberFormat="1" applyFill="1" applyBorder="1" applyAlignment="1" applyProtection="1">
      <alignment horizontal="center" vertical="top" wrapText="1"/>
      <protection locked="0"/>
    </xf>
    <xf numFmtId="169" fontId="0" fillId="4" borderId="15" xfId="0" applyNumberFormat="1" applyFill="1" applyBorder="1" applyAlignment="1" applyProtection="1">
      <alignment horizontal="center" vertical="top" wrapText="1"/>
      <protection locked="0"/>
    </xf>
    <xf numFmtId="169" fontId="0" fillId="4" borderId="10" xfId="0" applyNumberFormat="1" applyFill="1" applyBorder="1" applyAlignment="1" applyProtection="1">
      <alignment horizontal="center" vertical="top" wrapText="1"/>
      <protection locked="0"/>
    </xf>
    <xf numFmtId="169" fontId="0" fillId="4" borderId="0" xfId="0" applyNumberFormat="1" applyFill="1" applyAlignment="1" applyProtection="1">
      <alignment horizontal="center" vertical="top" wrapText="1"/>
      <protection locked="0"/>
    </xf>
    <xf numFmtId="169" fontId="0" fillId="4" borderId="16" xfId="0" applyNumberFormat="1" applyFill="1" applyBorder="1" applyAlignment="1" applyProtection="1">
      <alignment horizontal="center" vertical="top" wrapText="1"/>
      <protection locked="0"/>
    </xf>
    <xf numFmtId="169" fontId="0" fillId="4" borderId="2" xfId="0" applyNumberFormat="1" applyFill="1" applyBorder="1" applyAlignment="1" applyProtection="1">
      <alignment horizontal="center" vertical="top" wrapText="1"/>
      <protection locked="0"/>
    </xf>
    <xf numFmtId="169" fontId="11" fillId="3" borderId="16" xfId="0" applyNumberFormat="1" applyFont="1" applyFill="1" applyBorder="1" applyAlignment="1">
      <alignment horizontal="left" vertical="center"/>
    </xf>
    <xf numFmtId="169" fontId="11" fillId="3" borderId="2" xfId="0" applyNumberFormat="1" applyFont="1" applyFill="1" applyBorder="1" applyAlignment="1">
      <alignment horizontal="left" vertical="center"/>
    </xf>
    <xf numFmtId="0" fontId="58" fillId="3" borderId="3" xfId="0" applyFont="1" applyFill="1" applyBorder="1" applyAlignment="1">
      <alignment horizontal="center" vertical="center"/>
    </xf>
    <xf numFmtId="0" fontId="58" fillId="3" borderId="5" xfId="0" applyFont="1" applyFill="1" applyBorder="1" applyAlignment="1">
      <alignment horizontal="center" vertical="center"/>
    </xf>
    <xf numFmtId="0" fontId="0" fillId="11" borderId="26" xfId="0" applyFill="1" applyBorder="1" applyAlignment="1" applyProtection="1">
      <alignment horizontal="left" vertical="center"/>
      <protection locked="0"/>
    </xf>
    <xf numFmtId="0" fontId="0" fillId="11" borderId="8" xfId="0" applyFill="1" applyBorder="1" applyAlignment="1" applyProtection="1">
      <alignment horizontal="left" vertical="center"/>
      <protection locked="0"/>
    </xf>
    <xf numFmtId="0" fontId="25" fillId="3" borderId="17" xfId="0" applyFont="1" applyFill="1" applyBorder="1" applyAlignment="1">
      <alignment horizontal="center" vertical="center" wrapText="1"/>
    </xf>
    <xf numFmtId="0" fontId="25" fillId="3" borderId="48" xfId="0" applyFont="1" applyFill="1" applyBorder="1" applyAlignment="1">
      <alignment horizontal="center" vertical="center" wrapText="1"/>
    </xf>
    <xf numFmtId="0" fontId="11" fillId="0" borderId="0" xfId="0" applyFont="1" applyAlignment="1">
      <alignment horizontal="left" vertical="center" wrapText="1"/>
    </xf>
    <xf numFmtId="0" fontId="0" fillId="3" borderId="31" xfId="0" applyFill="1" applyBorder="1" applyAlignment="1">
      <alignment horizontal="left" vertical="center"/>
    </xf>
    <xf numFmtId="0" fontId="0" fillId="3" borderId="41" xfId="0" applyFill="1" applyBorder="1" applyAlignment="1">
      <alignment horizontal="left" vertical="center"/>
    </xf>
    <xf numFmtId="0" fontId="0" fillId="3" borderId="25" xfId="0" applyFill="1" applyBorder="1" applyAlignment="1">
      <alignment horizontal="left" vertical="center" wrapText="1"/>
    </xf>
    <xf numFmtId="0" fontId="0" fillId="3" borderId="0" xfId="0" applyFill="1" applyAlignment="1">
      <alignment horizontal="left" vertical="center" wrapText="1"/>
    </xf>
    <xf numFmtId="0" fontId="0" fillId="3" borderId="40" xfId="0" applyFill="1" applyBorder="1" applyAlignment="1">
      <alignment horizontal="left" vertical="center" wrapText="1"/>
    </xf>
    <xf numFmtId="0" fontId="0" fillId="11" borderId="28" xfId="0" applyFill="1" applyBorder="1" applyAlignment="1" applyProtection="1">
      <alignment horizontal="left" vertical="center"/>
      <protection locked="0"/>
    </xf>
    <xf numFmtId="0" fontId="0" fillId="11" borderId="51" xfId="0" applyFill="1" applyBorder="1" applyAlignment="1" applyProtection="1">
      <alignment horizontal="left" vertical="center"/>
      <protection locked="0"/>
    </xf>
    <xf numFmtId="0" fontId="0" fillId="11" borderId="22" xfId="0" applyFill="1" applyBorder="1" applyAlignment="1" applyProtection="1">
      <alignment horizontal="left" vertical="center"/>
      <protection locked="0"/>
    </xf>
    <xf numFmtId="0" fontId="0" fillId="11" borderId="5" xfId="0" applyFill="1" applyBorder="1" applyAlignment="1" applyProtection="1">
      <alignment horizontal="left" vertical="center"/>
      <protection locked="0"/>
    </xf>
    <xf numFmtId="0" fontId="0" fillId="3" borderId="37" xfId="0" applyFill="1" applyBorder="1" applyAlignment="1">
      <alignment horizontal="left" wrapText="1"/>
    </xf>
    <xf numFmtId="0" fontId="0" fillId="3" borderId="30" xfId="0" applyFill="1" applyBorder="1" applyAlignment="1">
      <alignment horizontal="left" wrapText="1"/>
    </xf>
    <xf numFmtId="0" fontId="0" fillId="3" borderId="44" xfId="0" applyFill="1" applyBorder="1" applyAlignment="1">
      <alignment horizontal="left" wrapText="1"/>
    </xf>
    <xf numFmtId="0" fontId="0" fillId="0" borderId="10" xfId="0" applyBorder="1" applyAlignment="1">
      <alignment horizontal="left" vertical="center" wrapText="1"/>
    </xf>
    <xf numFmtId="0" fontId="0" fillId="0" borderId="0" xfId="0" applyAlignment="1">
      <alignment horizontal="left" vertical="center" wrapText="1"/>
    </xf>
    <xf numFmtId="0" fontId="32" fillId="3" borderId="3" xfId="0" applyFont="1" applyFill="1" applyBorder="1" applyAlignment="1">
      <alignment horizontal="left" vertical="center" wrapText="1"/>
    </xf>
    <xf numFmtId="0" fontId="32" fillId="3" borderId="4" xfId="0" applyFont="1" applyFill="1" applyBorder="1" applyAlignment="1">
      <alignment horizontal="left" vertical="center" wrapText="1"/>
    </xf>
    <xf numFmtId="0" fontId="32" fillId="3" borderId="5" xfId="0" applyFont="1" applyFill="1" applyBorder="1" applyAlignment="1">
      <alignment horizontal="left" vertical="center" wrapText="1"/>
    </xf>
    <xf numFmtId="0" fontId="1" fillId="9"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7" borderId="1" xfId="0" applyFont="1" applyFill="1" applyBorder="1" applyAlignment="1">
      <alignment horizontal="center" vertical="center" wrapText="1"/>
    </xf>
  </cellXfs>
  <cellStyles count="9">
    <cellStyle name="Comma" xfId="4" builtinId="3"/>
    <cellStyle name="Currency" xfId="5" builtinId="4"/>
    <cellStyle name="Hyperlink" xfId="6" builtinId="8"/>
    <cellStyle name="Normal" xfId="0" builtinId="0"/>
    <cellStyle name="Normal 2" xfId="1" xr:uid="{00000000-0005-0000-0000-000004000000}"/>
    <cellStyle name="Normal 2 10 2 2" xfId="2" xr:uid="{00000000-0005-0000-0000-000005000000}"/>
    <cellStyle name="Normal 3" xfId="3" xr:uid="{00000000-0005-0000-0000-000006000000}"/>
    <cellStyle name="Normal 3 2" xfId="8" xr:uid="{00000000-0005-0000-0000-000007000000}"/>
    <cellStyle name="Percent 2" xfId="7" xr:uid="{00000000-0005-0000-0000-000008000000}"/>
  </cellStyles>
  <dxfs count="5">
    <dxf>
      <font>
        <b/>
        <i val="0"/>
        <color theme="1"/>
      </font>
      <fill>
        <patternFill patternType="none">
          <bgColor auto="1"/>
        </patternFill>
      </fill>
    </dxf>
    <dxf>
      <fill>
        <patternFill>
          <bgColor rgb="FFFF0000"/>
        </patternFill>
      </fill>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family val="2"/>
        <scheme val="minor"/>
      </font>
      <alignment horizontal="general" vertical="center" textRotation="0" wrapText="0" indent="0" justifyLastLine="0" shrinkToFit="0" readingOrder="0"/>
    </dxf>
    <dxf>
      <font>
        <b/>
        <i val="0"/>
        <strike val="0"/>
        <condense val="0"/>
        <extend val="0"/>
        <outline val="0"/>
        <shadow val="0"/>
        <u val="none"/>
        <vertAlign val="baseline"/>
        <sz val="14"/>
        <color rgb="FF000000"/>
        <name val="Calibri"/>
        <family val="2"/>
        <scheme val="minor"/>
      </font>
      <fill>
        <patternFill patternType="solid">
          <fgColor indexed="64"/>
          <bgColor theme="7" tint="0.79998168889431442"/>
        </patternFill>
      </fill>
      <alignment horizontal="center" vertical="center" textRotation="0" wrapText="1" indent="0" justifyLastLine="0" shrinkToFit="0" readingOrder="0"/>
    </dxf>
  </dxfs>
  <tableStyles count="0" defaultTableStyle="TableStyleMedium2" defaultPivotStyle="PivotStyleLight16"/>
  <colors>
    <mruColors>
      <color rgb="FF0000FF"/>
      <color rgb="FFF5BCB1"/>
      <color rgb="FFCDACE6"/>
      <color rgb="FFF9C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892970</xdr:colOff>
      <xdr:row>19</xdr:row>
      <xdr:rowOff>47625</xdr:rowOff>
    </xdr:from>
    <xdr:to>
      <xdr:col>17</xdr:col>
      <xdr:colOff>480219</xdr:colOff>
      <xdr:row>28</xdr:row>
      <xdr:rowOff>17199</xdr:rowOff>
    </xdr:to>
    <xdr:sp macro="" textlink="">
      <xdr:nvSpPr>
        <xdr:cNvPr id="2" name="Rectangle 1">
          <a:extLst>
            <a:ext uri="{FF2B5EF4-FFF2-40B4-BE49-F238E27FC236}">
              <a16:creationId xmlns:a16="http://schemas.microsoft.com/office/drawing/2014/main" id="{73B19E01-7561-4BFB-8122-35CCE00D6CA3}"/>
            </a:ext>
          </a:extLst>
        </xdr:cNvPr>
        <xdr:cNvSpPr/>
      </xdr:nvSpPr>
      <xdr:spPr>
        <a:xfrm>
          <a:off x="10048876" y="7798594"/>
          <a:ext cx="3456781" cy="1469761"/>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solidFill>
                <a:schemeClr val="bg1"/>
              </a:solidFill>
            </a:rPr>
            <a:t>This</a:t>
          </a:r>
          <a:r>
            <a:rPr lang="en-US" sz="1600" baseline="0">
              <a:solidFill>
                <a:schemeClr val="bg1"/>
              </a:solidFill>
            </a:rPr>
            <a:t> Tab will be hidden from applicants.</a:t>
          </a:r>
        </a:p>
        <a:p>
          <a:pPr algn="l"/>
          <a:r>
            <a:rPr lang="en-US" sz="1600" baseline="0">
              <a:solidFill>
                <a:schemeClr val="bg1"/>
              </a:solidFill>
            </a:rPr>
            <a:t>Each line can be copy/pasted to each relevant file.</a:t>
          </a:r>
        </a:p>
        <a:p>
          <a:pPr algn="l"/>
          <a:endParaRPr lang="en-US" sz="1600">
            <a:solidFill>
              <a:schemeClr val="bg1"/>
            </a:solidFill>
          </a:endParaRPr>
        </a:p>
      </xdr:txBody>
    </xdr:sp>
    <xdr:clientData/>
  </xdr:twoCellAnchor>
  <xdr:twoCellAnchor>
    <xdr:from>
      <xdr:col>12</xdr:col>
      <xdr:colOff>892970</xdr:colOff>
      <xdr:row>19</xdr:row>
      <xdr:rowOff>47625</xdr:rowOff>
    </xdr:from>
    <xdr:to>
      <xdr:col>17</xdr:col>
      <xdr:colOff>480219</xdr:colOff>
      <xdr:row>28</xdr:row>
      <xdr:rowOff>17199</xdr:rowOff>
    </xdr:to>
    <xdr:sp macro="" textlink="">
      <xdr:nvSpPr>
        <xdr:cNvPr id="3" name="Rectangle 2">
          <a:extLst>
            <a:ext uri="{FF2B5EF4-FFF2-40B4-BE49-F238E27FC236}">
              <a16:creationId xmlns:a16="http://schemas.microsoft.com/office/drawing/2014/main" id="{CA35D373-788B-4AB9-B4FD-7AB05429E2DF}"/>
            </a:ext>
          </a:extLst>
        </xdr:cNvPr>
        <xdr:cNvSpPr/>
      </xdr:nvSpPr>
      <xdr:spPr>
        <a:xfrm>
          <a:off x="10017920" y="10267950"/>
          <a:ext cx="3444874" cy="142689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a:solidFill>
                <a:schemeClr val="bg1"/>
              </a:solidFill>
            </a:rPr>
            <a:t>This</a:t>
          </a:r>
          <a:r>
            <a:rPr lang="en-US" sz="1600" baseline="0">
              <a:solidFill>
                <a:schemeClr val="bg1"/>
              </a:solidFill>
            </a:rPr>
            <a:t> Tab will be hidden from applicants.</a:t>
          </a:r>
        </a:p>
        <a:p>
          <a:pPr algn="l"/>
          <a:r>
            <a:rPr lang="en-US" sz="1600" baseline="0">
              <a:solidFill>
                <a:schemeClr val="bg1"/>
              </a:solidFill>
            </a:rPr>
            <a:t>Each line can be copy/pasted to each relevant file.</a:t>
          </a:r>
        </a:p>
        <a:p>
          <a:pPr algn="l"/>
          <a:endParaRPr lang="en-US" sz="1600">
            <a:solidFill>
              <a:schemeClr val="bg1"/>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96ED471-E770-48AA-8953-2A89093CF2AD}" name="Table1" displayName="Table1" ref="G9:G14" totalsRowShown="0" headerRowDxfId="4" dataDxfId="3">
  <autoFilter ref="G9:G14" xr:uid="{496ED471-E770-48AA-8953-2A89093CF2AD}"/>
  <tableColumns count="1">
    <tableColumn id="1" xr3:uid="{AF63BED2-97C9-4BD8-AFCB-ACAB295E588D}" name="Select One" dataDxfId="2"/>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floridadep.gov/dear/water-quality-restoration/content/statewide-annual-report" TargetMode="External"/><Relationship Id="rId1" Type="http://schemas.openxmlformats.org/officeDocument/2006/relationships/hyperlink" Target="https://floridadep.gov/dear/water-quality-restoration/content/impaired-waters-tmdls-and-basin-management-action-plans" TargetMode="Externa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fwmd.gov/portal/page/portal/xrepository/sfwmd_repository_xlsx/cst_efectvnscal_final.xls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AT16"/>
  <sheetViews>
    <sheetView showGridLines="0" zoomScale="60" zoomScaleNormal="60" workbookViewId="0">
      <selection activeCell="Z11" sqref="Z11"/>
    </sheetView>
  </sheetViews>
  <sheetFormatPr defaultColWidth="10.88671875" defaultRowHeight="13.2" x14ac:dyDescent="0.25"/>
  <cols>
    <col min="1" max="8" width="10.88671875" style="1"/>
    <col min="9" max="9" width="13.109375" style="1" bestFit="1" customWidth="1"/>
    <col min="10" max="10" width="13" style="1" customWidth="1"/>
    <col min="11" max="11" width="10.88671875" style="1"/>
    <col min="12" max="12" width="13" style="1" bestFit="1" customWidth="1"/>
    <col min="13" max="13" width="14.44140625" style="1" customWidth="1"/>
    <col min="14" max="25" width="10.88671875" style="1"/>
    <col min="26" max="27" width="27.44140625" style="1" customWidth="1"/>
    <col min="28" max="28" width="20" style="1" customWidth="1"/>
    <col min="29" max="30" width="10.88671875" style="1"/>
    <col min="31" max="31" width="11.88671875" style="1" customWidth="1"/>
    <col min="32" max="16384" width="10.88671875" style="1"/>
  </cols>
  <sheetData>
    <row r="1" spans="1:46" ht="20.399999999999999" x14ac:dyDescent="0.35">
      <c r="A1" s="51" t="s">
        <v>154</v>
      </c>
    </row>
    <row r="2" spans="1:46" s="46" customFormat="1" ht="52.5" customHeight="1" x14ac:dyDescent="0.25">
      <c r="A2" s="40" t="s">
        <v>104</v>
      </c>
      <c r="B2" s="40" t="s">
        <v>105</v>
      </c>
      <c r="C2" s="40" t="s">
        <v>13</v>
      </c>
      <c r="D2" s="40" t="s">
        <v>106</v>
      </c>
      <c r="E2" s="40" t="s">
        <v>160</v>
      </c>
      <c r="F2" s="40" t="s">
        <v>14</v>
      </c>
      <c r="G2" s="40" t="s">
        <v>107</v>
      </c>
      <c r="H2" s="40" t="s">
        <v>17</v>
      </c>
      <c r="I2" s="40" t="s">
        <v>75</v>
      </c>
      <c r="J2" s="47" t="s">
        <v>161</v>
      </c>
      <c r="K2" s="40" t="s">
        <v>76</v>
      </c>
      <c r="L2" s="47" t="s">
        <v>108</v>
      </c>
      <c r="M2" s="40" t="s">
        <v>77</v>
      </c>
      <c r="N2" s="40" t="s">
        <v>78</v>
      </c>
      <c r="O2" s="40" t="s">
        <v>109</v>
      </c>
      <c r="P2" s="40" t="s">
        <v>110</v>
      </c>
      <c r="Q2" s="41" t="s">
        <v>111</v>
      </c>
      <c r="R2" s="42" t="s">
        <v>96</v>
      </c>
      <c r="S2" s="42" t="s">
        <v>185</v>
      </c>
      <c r="T2" s="43" t="s">
        <v>97</v>
      </c>
      <c r="U2" s="43" t="s">
        <v>98</v>
      </c>
      <c r="V2" s="43" t="s">
        <v>99</v>
      </c>
      <c r="W2" s="43" t="s">
        <v>100</v>
      </c>
      <c r="X2" s="43" t="s">
        <v>101</v>
      </c>
      <c r="Y2" s="43" t="s">
        <v>102</v>
      </c>
      <c r="Z2" s="44" t="s">
        <v>103</v>
      </c>
      <c r="AA2" s="45" t="s">
        <v>157</v>
      </c>
      <c r="AB2" s="45" t="s">
        <v>158</v>
      </c>
      <c r="AC2" s="1"/>
    </row>
    <row r="3" spans="1:46" s="53" customFormat="1" ht="69" customHeight="1" x14ac:dyDescent="0.25">
      <c r="A3" s="52"/>
      <c r="B3" s="52">
        <f>'1. Entity Information'!B4</f>
        <v>0</v>
      </c>
      <c r="C3" s="52">
        <f>'1. Entity Information'!C4</f>
        <v>0</v>
      </c>
      <c r="D3" s="52"/>
      <c r="E3" s="64"/>
      <c r="F3" s="64">
        <f>'1. Entity Information'!D4</f>
        <v>0</v>
      </c>
      <c r="G3" s="91">
        <f>'1. Entity Information'!F4</f>
        <v>0</v>
      </c>
      <c r="H3" s="90">
        <f>'2. Project Description'!E4</f>
        <v>0</v>
      </c>
      <c r="I3" s="220">
        <f>'2. Project Description'!F4</f>
        <v>0</v>
      </c>
      <c r="J3" s="64"/>
      <c r="K3" s="65">
        <f>'2. Project Description'!G4</f>
        <v>0</v>
      </c>
      <c r="L3" s="64"/>
      <c r="M3" s="66">
        <f>'2. Project Description'!H4</f>
        <v>0</v>
      </c>
      <c r="N3" s="66">
        <f>'2. Project Description'!I4</f>
        <v>0</v>
      </c>
      <c r="O3" s="64"/>
      <c r="P3" s="64"/>
      <c r="Q3" s="64"/>
      <c r="R3" s="64"/>
      <c r="S3" s="64"/>
      <c r="T3" s="64"/>
      <c r="U3" s="64"/>
      <c r="V3" s="64"/>
      <c r="W3" s="64"/>
      <c r="X3" s="64"/>
      <c r="Y3" s="64"/>
      <c r="Z3" s="64">
        <f>SUM(T3:Y3)</f>
        <v>0</v>
      </c>
      <c r="AA3" s="52">
        <f>'2. Project Description'!C10</f>
        <v>0</v>
      </c>
      <c r="AB3" s="52">
        <f>'2. Project Description'!C8</f>
        <v>0</v>
      </c>
      <c r="AC3" s="1"/>
    </row>
    <row r="4" spans="1:46" s="53" customFormat="1" ht="69" customHeight="1" x14ac:dyDescent="0.35">
      <c r="A4" s="51" t="s">
        <v>197</v>
      </c>
      <c r="B4" s="92"/>
      <c r="C4" s="92"/>
      <c r="D4" s="92"/>
      <c r="E4" s="93"/>
      <c r="F4" s="94"/>
      <c r="G4" s="94"/>
      <c r="H4" s="94"/>
      <c r="I4" s="94"/>
      <c r="J4" s="94"/>
      <c r="K4" s="94"/>
      <c r="L4" s="93"/>
      <c r="M4" s="95"/>
      <c r="N4" s="95"/>
      <c r="O4" s="93"/>
      <c r="P4" s="93"/>
      <c r="Q4" s="93"/>
      <c r="R4" s="93"/>
      <c r="S4" s="93"/>
      <c r="T4" s="93"/>
      <c r="U4" s="93"/>
      <c r="V4" s="93"/>
      <c r="W4" s="93"/>
      <c r="X4" s="93"/>
      <c r="Y4" s="93"/>
      <c r="Z4" s="93"/>
      <c r="AA4" s="92"/>
      <c r="AB4" s="92"/>
      <c r="AC4" s="1"/>
    </row>
    <row r="5" spans="1:46" s="46" customFormat="1" ht="47.25" customHeight="1" x14ac:dyDescent="0.3">
      <c r="A5" s="40" t="s">
        <v>188</v>
      </c>
      <c r="B5" s="40" t="s">
        <v>113</v>
      </c>
      <c r="C5" s="40" t="s">
        <v>189</v>
      </c>
      <c r="D5" s="40" t="s">
        <v>190</v>
      </c>
      <c r="E5" s="40" t="s">
        <v>191</v>
      </c>
      <c r="F5" s="40" t="s">
        <v>107</v>
      </c>
      <c r="G5" s="40" t="s">
        <v>14</v>
      </c>
      <c r="H5" s="40" t="s">
        <v>105</v>
      </c>
      <c r="I5" s="40" t="s">
        <v>120</v>
      </c>
      <c r="J5" s="40" t="s">
        <v>17</v>
      </c>
      <c r="K5" s="40" t="s">
        <v>122</v>
      </c>
      <c r="L5" s="40" t="s">
        <v>192</v>
      </c>
      <c r="M5" s="40" t="s">
        <v>77</v>
      </c>
      <c r="N5" s="40" t="s">
        <v>78</v>
      </c>
      <c r="O5" s="40" t="s">
        <v>193</v>
      </c>
      <c r="P5" s="40" t="s">
        <v>194</v>
      </c>
      <c r="Q5" s="40" t="s">
        <v>127</v>
      </c>
      <c r="R5" s="40" t="s">
        <v>195</v>
      </c>
      <c r="S5" s="43" t="s">
        <v>76</v>
      </c>
      <c r="T5" s="43" t="s">
        <v>196</v>
      </c>
      <c r="U5" s="43" t="s">
        <v>111</v>
      </c>
      <c r="V5" s="43" t="s">
        <v>131</v>
      </c>
      <c r="W5" s="43" t="s">
        <v>132</v>
      </c>
      <c r="X5" s="49" t="s">
        <v>133</v>
      </c>
      <c r="Y5" s="49" t="s">
        <v>134</v>
      </c>
      <c r="Z5" s="49" t="s">
        <v>135</v>
      </c>
      <c r="AA5" s="49" t="s">
        <v>136</v>
      </c>
      <c r="AB5" s="49" t="s">
        <v>137</v>
      </c>
      <c r="AC5" s="49" t="s">
        <v>138</v>
      </c>
      <c r="AD5" s="49" t="s">
        <v>139</v>
      </c>
      <c r="AE5" s="49" t="s">
        <v>140</v>
      </c>
      <c r="AF5" s="49" t="s">
        <v>141</v>
      </c>
      <c r="AG5" s="49" t="s">
        <v>142</v>
      </c>
      <c r="AH5" s="49" t="s">
        <v>143</v>
      </c>
      <c r="AI5" s="49" t="s">
        <v>144</v>
      </c>
      <c r="AJ5" s="49" t="s">
        <v>145</v>
      </c>
      <c r="AK5" s="49" t="s">
        <v>146</v>
      </c>
      <c r="AL5" s="49" t="s">
        <v>147</v>
      </c>
      <c r="AM5" s="49" t="s">
        <v>148</v>
      </c>
      <c r="AN5" s="49" t="s">
        <v>151</v>
      </c>
      <c r="AO5" s="49" t="s">
        <v>152</v>
      </c>
      <c r="AP5" s="49" t="s">
        <v>149</v>
      </c>
      <c r="AQ5" s="49" t="s">
        <v>150</v>
      </c>
      <c r="AR5" s="49"/>
      <c r="AS5" s="49"/>
      <c r="AT5" s="49"/>
    </row>
    <row r="6" spans="1:46" s="106" customFormat="1" ht="80.25" customHeight="1" x14ac:dyDescent="0.3">
      <c r="A6" s="96"/>
      <c r="B6" s="97"/>
      <c r="C6" s="98"/>
      <c r="D6" s="99"/>
      <c r="E6" s="99"/>
      <c r="F6" s="98">
        <f>G3</f>
        <v>0</v>
      </c>
      <c r="G6" s="98">
        <f>F3</f>
        <v>0</v>
      </c>
      <c r="H6" s="98">
        <f>B3</f>
        <v>0</v>
      </c>
      <c r="I6" s="98"/>
      <c r="J6" s="98">
        <f>H3</f>
        <v>0</v>
      </c>
      <c r="K6" s="98">
        <f>C3</f>
        <v>0</v>
      </c>
      <c r="L6" s="98"/>
      <c r="M6" s="100">
        <f>M3</f>
        <v>0</v>
      </c>
      <c r="N6" s="100">
        <f>N3</f>
        <v>0</v>
      </c>
      <c r="O6" s="100"/>
      <c r="P6" s="100"/>
      <c r="Q6" s="101">
        <f>I3</f>
        <v>0</v>
      </c>
      <c r="R6" s="101"/>
      <c r="S6" s="102">
        <f>K3</f>
        <v>0</v>
      </c>
      <c r="T6" s="102"/>
      <c r="U6" s="103">
        <f>Q3</f>
        <v>0</v>
      </c>
      <c r="V6" s="103">
        <f>'1. Entity Information'!B7</f>
        <v>0</v>
      </c>
      <c r="W6" s="103">
        <f>'1. Entity Information'!C7</f>
        <v>0</v>
      </c>
      <c r="X6" s="99">
        <f>'1. Entity Information'!E7</f>
        <v>0</v>
      </c>
      <c r="Y6" s="99"/>
      <c r="Z6" s="99">
        <f>'1. Entity Information'!F7</f>
        <v>0</v>
      </c>
      <c r="AA6" s="99">
        <f>'1. Entity Information'!G7</f>
        <v>0</v>
      </c>
      <c r="AB6" s="99">
        <f>'1. Entity Information'!H7</f>
        <v>0</v>
      </c>
      <c r="AC6" s="99"/>
      <c r="AD6" s="104">
        <f>'1. Entity Information'!D7</f>
        <v>0</v>
      </c>
      <c r="AE6" s="103">
        <f>'1. Entity Information'!B11</f>
        <v>0</v>
      </c>
      <c r="AF6" s="103">
        <f>'1. Entity Information'!C11</f>
        <v>0</v>
      </c>
      <c r="AG6" s="103">
        <f>'1. Entity Information'!E11</f>
        <v>0</v>
      </c>
      <c r="AI6" s="99">
        <f>'1. Entity Information'!F7</f>
        <v>0</v>
      </c>
      <c r="AJ6" s="99">
        <f>'1. Entity Information'!G7</f>
        <v>0</v>
      </c>
      <c r="AK6" s="99">
        <f>'1. Entity Information'!F11</f>
        <v>0</v>
      </c>
      <c r="AL6" s="99"/>
      <c r="AM6" s="103">
        <f>'1. Entity Information'!D11</f>
        <v>0</v>
      </c>
      <c r="AN6" s="99">
        <f>'1. Entity Information'!G4</f>
        <v>0</v>
      </c>
      <c r="AO6" s="99">
        <f>'1. Entity Information'!H4</f>
        <v>0</v>
      </c>
      <c r="AP6" s="99"/>
      <c r="AQ6" s="105">
        <f>AA3</f>
        <v>0</v>
      </c>
    </row>
    <row r="7" spans="1:46" ht="13.5" customHeight="1" x14ac:dyDescent="0.25">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row>
    <row r="8" spans="1:46" ht="30.75" customHeight="1" x14ac:dyDescent="0.35">
      <c r="A8" s="51" t="s">
        <v>153</v>
      </c>
      <c r="C8" s="37"/>
    </row>
    <row r="9" spans="1:46" s="46" customFormat="1" ht="47.25" customHeight="1" x14ac:dyDescent="0.3">
      <c r="A9" s="40" t="s">
        <v>113</v>
      </c>
      <c r="B9" s="40" t="s">
        <v>114</v>
      </c>
      <c r="C9" s="40" t="s">
        <v>115</v>
      </c>
      <c r="D9" s="40" t="s">
        <v>116</v>
      </c>
      <c r="E9" s="40" t="s">
        <v>117</v>
      </c>
      <c r="F9" s="40" t="s">
        <v>81</v>
      </c>
      <c r="G9" s="40" t="s">
        <v>118</v>
      </c>
      <c r="H9" s="40" t="s">
        <v>107</v>
      </c>
      <c r="I9" s="40" t="s">
        <v>14</v>
      </c>
      <c r="J9" s="40" t="s">
        <v>119</v>
      </c>
      <c r="K9" s="40" t="s">
        <v>105</v>
      </c>
      <c r="L9" s="40" t="s">
        <v>120</v>
      </c>
      <c r="M9" s="40" t="s">
        <v>121</v>
      </c>
      <c r="N9" s="40" t="s">
        <v>17</v>
      </c>
      <c r="O9" s="40" t="s">
        <v>122</v>
      </c>
      <c r="P9" s="40" t="s">
        <v>77</v>
      </c>
      <c r="Q9" s="40" t="s">
        <v>123</v>
      </c>
      <c r="R9" s="40" t="s">
        <v>124</v>
      </c>
      <c r="S9" s="43" t="s">
        <v>125</v>
      </c>
      <c r="T9" s="43" t="s">
        <v>126</v>
      </c>
      <c r="U9" s="43" t="s">
        <v>127</v>
      </c>
      <c r="V9" s="43" t="s">
        <v>128</v>
      </c>
      <c r="W9" s="43" t="s">
        <v>129</v>
      </c>
      <c r="X9" s="49" t="s">
        <v>130</v>
      </c>
      <c r="Y9" s="49" t="s">
        <v>131</v>
      </c>
      <c r="Z9" s="49" t="s">
        <v>132</v>
      </c>
      <c r="AA9" s="49" t="s">
        <v>133</v>
      </c>
      <c r="AB9" s="49" t="s">
        <v>134</v>
      </c>
      <c r="AC9" s="49" t="s">
        <v>135</v>
      </c>
      <c r="AD9" s="49" t="s">
        <v>136</v>
      </c>
      <c r="AE9" s="49" t="s">
        <v>137</v>
      </c>
      <c r="AF9" s="49" t="s">
        <v>138</v>
      </c>
      <c r="AG9" s="49" t="s">
        <v>139</v>
      </c>
      <c r="AH9" s="49" t="s">
        <v>140</v>
      </c>
      <c r="AI9" s="49" t="s">
        <v>141</v>
      </c>
      <c r="AJ9" s="49" t="s">
        <v>142</v>
      </c>
      <c r="AK9" s="49" t="s">
        <v>143</v>
      </c>
      <c r="AL9" s="49" t="s">
        <v>144</v>
      </c>
      <c r="AM9" s="49" t="s">
        <v>145</v>
      </c>
      <c r="AN9" s="49" t="s">
        <v>146</v>
      </c>
      <c r="AO9" s="49" t="s">
        <v>147</v>
      </c>
      <c r="AP9" s="49" t="s">
        <v>148</v>
      </c>
      <c r="AQ9" s="49" t="s">
        <v>149</v>
      </c>
      <c r="AR9" s="49" t="s">
        <v>150</v>
      </c>
      <c r="AS9" s="49" t="s">
        <v>151</v>
      </c>
      <c r="AT9" s="49" t="s">
        <v>152</v>
      </c>
    </row>
    <row r="10" spans="1:46" s="37" customFormat="1" ht="27.75" customHeight="1" x14ac:dyDescent="0.25">
      <c r="A10" s="50">
        <v>2022</v>
      </c>
      <c r="B10" s="50"/>
      <c r="C10" s="50"/>
      <c r="D10" s="50"/>
      <c r="E10" s="50"/>
      <c r="F10" s="50"/>
      <c r="G10" s="50"/>
      <c r="H10" s="50">
        <f>G3</f>
        <v>0</v>
      </c>
      <c r="I10" s="50">
        <f>F3</f>
        <v>0</v>
      </c>
      <c r="J10" s="50">
        <f>'1. Entity Information'!C11</f>
        <v>0</v>
      </c>
      <c r="K10" s="50">
        <f>B3</f>
        <v>0</v>
      </c>
      <c r="L10" s="50"/>
      <c r="M10" s="50"/>
      <c r="N10" s="50">
        <f>H3</f>
        <v>0</v>
      </c>
      <c r="O10" s="50">
        <f>C3</f>
        <v>0</v>
      </c>
      <c r="P10" s="59">
        <f>M3</f>
        <v>0</v>
      </c>
      <c r="Q10" s="50"/>
      <c r="R10" s="50"/>
      <c r="S10" s="50"/>
      <c r="T10" s="50"/>
      <c r="U10" s="221">
        <f>I3</f>
        <v>0</v>
      </c>
      <c r="V10" s="50"/>
      <c r="W10" s="50"/>
      <c r="X10" s="50"/>
      <c r="Y10" s="50">
        <f>'1. Entity Information'!B7</f>
        <v>0</v>
      </c>
      <c r="Z10" s="50">
        <f>'1. Entity Information'!C7</f>
        <v>0</v>
      </c>
      <c r="AA10" s="50">
        <f>'1. Entity Information'!E7</f>
        <v>0</v>
      </c>
      <c r="AB10" s="50"/>
      <c r="AC10" s="50">
        <f>'1. Entity Information'!F7</f>
        <v>0</v>
      </c>
      <c r="AD10" s="50">
        <f>'1. Entity Information'!G7</f>
        <v>0</v>
      </c>
      <c r="AE10" s="333">
        <f>'1. Entity Information'!H7</f>
        <v>0</v>
      </c>
      <c r="AF10" s="50"/>
      <c r="AG10" s="50">
        <f>'1. Entity Information'!D7</f>
        <v>0</v>
      </c>
      <c r="AH10" s="50">
        <f>'1. Entity Information'!B11</f>
        <v>0</v>
      </c>
      <c r="AI10" s="50">
        <f>'1. Entity Information'!C11</f>
        <v>0</v>
      </c>
      <c r="AJ10" s="50">
        <f>'1. Entity Information'!E11</f>
        <v>0</v>
      </c>
      <c r="AK10" s="50"/>
      <c r="AL10" s="50">
        <f>'1. Entity Information'!F11</f>
        <v>0</v>
      </c>
      <c r="AM10" s="50">
        <f>'1. Entity Information'!G11</f>
        <v>0</v>
      </c>
      <c r="AN10" s="50">
        <f>'1. Entity Information'!H11</f>
        <v>0</v>
      </c>
      <c r="AO10" s="50"/>
      <c r="AP10" s="50">
        <f>'1. Entity Information'!D11</f>
        <v>0</v>
      </c>
      <c r="AQ10" s="50"/>
      <c r="AR10" s="50"/>
      <c r="AS10" s="50">
        <f>I14</f>
        <v>0</v>
      </c>
      <c r="AT10" s="50">
        <f>J14</f>
        <v>0</v>
      </c>
    </row>
    <row r="11" spans="1:46" ht="42" customHeight="1" x14ac:dyDescent="0.35">
      <c r="A11" s="51" t="s">
        <v>155</v>
      </c>
    </row>
    <row r="12" spans="1:46" s="57" customFormat="1" ht="47.25" customHeight="1" x14ac:dyDescent="0.3">
      <c r="A12" s="31"/>
      <c r="B12" s="346" t="s">
        <v>0</v>
      </c>
      <c r="C12" s="347"/>
      <c r="D12" s="348"/>
      <c r="E12" s="349" t="s">
        <v>1</v>
      </c>
      <c r="F12" s="350"/>
      <c r="G12" s="350"/>
      <c r="H12" s="350"/>
      <c r="I12" s="350"/>
      <c r="J12" s="350"/>
      <c r="K12" s="350"/>
      <c r="L12" s="350"/>
      <c r="M12" s="350"/>
      <c r="N12" s="351"/>
      <c r="O12" s="86"/>
      <c r="P12" s="352" t="s">
        <v>2</v>
      </c>
      <c r="Q12" s="353"/>
      <c r="R12" s="353"/>
      <c r="S12" s="353"/>
      <c r="T12" s="353"/>
      <c r="U12" s="354"/>
      <c r="V12" s="355" t="s">
        <v>3</v>
      </c>
      <c r="W12" s="356"/>
      <c r="X12" s="357"/>
      <c r="Y12" s="24" t="s">
        <v>4</v>
      </c>
      <c r="Z12" s="358" t="s">
        <v>5</v>
      </c>
      <c r="AA12" s="359"/>
      <c r="AB12" s="359"/>
      <c r="AC12" s="359"/>
      <c r="AD12" s="359"/>
      <c r="AE12" s="359"/>
      <c r="AF12" s="359"/>
      <c r="AG12" s="360"/>
      <c r="AH12" s="23" t="s">
        <v>6</v>
      </c>
    </row>
    <row r="13" spans="1:46" s="58" customFormat="1" ht="123.75" customHeight="1" x14ac:dyDescent="0.3">
      <c r="A13" s="31" t="s">
        <v>7</v>
      </c>
      <c r="B13" s="39" t="s">
        <v>8</v>
      </c>
      <c r="C13" s="32" t="s">
        <v>9</v>
      </c>
      <c r="D13" s="39" t="s">
        <v>10</v>
      </c>
      <c r="E13" s="13" t="s">
        <v>11</v>
      </c>
      <c r="F13" s="33" t="s">
        <v>12</v>
      </c>
      <c r="G13" s="34" t="s">
        <v>13</v>
      </c>
      <c r="H13" s="33" t="s">
        <v>14</v>
      </c>
      <c r="I13" s="33" t="s">
        <v>15</v>
      </c>
      <c r="J13" s="33" t="s">
        <v>16</v>
      </c>
      <c r="K13" s="13" t="s">
        <v>17</v>
      </c>
      <c r="L13" s="13" t="s">
        <v>18</v>
      </c>
      <c r="M13" s="13" t="s">
        <v>19</v>
      </c>
      <c r="N13" s="13" t="s">
        <v>20</v>
      </c>
      <c r="O13" s="13" t="s">
        <v>21</v>
      </c>
      <c r="P13" s="35" t="s">
        <v>22</v>
      </c>
      <c r="Q13" s="35" t="s">
        <v>23</v>
      </c>
      <c r="R13" s="35" t="s">
        <v>24</v>
      </c>
      <c r="S13" s="35" t="s">
        <v>25</v>
      </c>
      <c r="T13" s="35" t="s">
        <v>26</v>
      </c>
      <c r="U13" s="35" t="s">
        <v>27</v>
      </c>
      <c r="V13" s="87" t="s">
        <v>28</v>
      </c>
      <c r="W13" s="87" t="s">
        <v>29</v>
      </c>
      <c r="X13" s="87" t="s">
        <v>30</v>
      </c>
      <c r="Y13" s="24" t="s">
        <v>31</v>
      </c>
      <c r="Z13" s="88" t="s">
        <v>32</v>
      </c>
      <c r="AA13" s="88" t="s">
        <v>33</v>
      </c>
      <c r="AB13" s="88" t="s">
        <v>34</v>
      </c>
      <c r="AC13" s="88" t="s">
        <v>35</v>
      </c>
      <c r="AD13" s="88" t="s">
        <v>36</v>
      </c>
      <c r="AE13" s="88" t="s">
        <v>37</v>
      </c>
      <c r="AF13" s="88" t="s">
        <v>38</v>
      </c>
      <c r="AG13" s="88" t="s">
        <v>39</v>
      </c>
      <c r="AH13" s="36" t="s">
        <v>40</v>
      </c>
    </row>
    <row r="14" spans="1:46" ht="68.25" customHeight="1" x14ac:dyDescent="0.25">
      <c r="B14" s="55"/>
      <c r="C14" s="55">
        <f>B3</f>
        <v>0</v>
      </c>
      <c r="D14" s="55"/>
      <c r="E14" s="55"/>
      <c r="F14" s="60">
        <f>E3</f>
        <v>0</v>
      </c>
      <c r="G14" s="60">
        <f>C3</f>
        <v>0</v>
      </c>
      <c r="H14" s="60">
        <f>F3</f>
        <v>0</v>
      </c>
      <c r="I14" s="60">
        <f>AN6</f>
        <v>0</v>
      </c>
      <c r="J14" s="60">
        <f>AO6</f>
        <v>0</v>
      </c>
      <c r="K14" s="60">
        <f>N10</f>
        <v>0</v>
      </c>
      <c r="L14" s="60"/>
      <c r="M14" s="56">
        <f>AB3</f>
        <v>0</v>
      </c>
      <c r="N14" s="55"/>
      <c r="O14" s="55"/>
      <c r="P14" s="61">
        <f>G3</f>
        <v>0</v>
      </c>
      <c r="Q14" s="61"/>
      <c r="R14" s="222">
        <f>U10</f>
        <v>0</v>
      </c>
      <c r="S14" s="222">
        <f>U10</f>
        <v>0</v>
      </c>
      <c r="T14" s="61"/>
      <c r="U14" s="61"/>
      <c r="V14" s="61"/>
      <c r="W14" s="61"/>
      <c r="X14" s="61"/>
      <c r="Y14" s="61"/>
      <c r="Z14" s="62">
        <f>M3</f>
        <v>0</v>
      </c>
      <c r="AA14" s="62">
        <f>N3</f>
        <v>0</v>
      </c>
      <c r="AB14" s="61"/>
      <c r="AC14" s="61"/>
      <c r="AD14" s="61"/>
      <c r="AE14" s="63">
        <f>'2. Project Description'!B4</f>
        <v>0</v>
      </c>
      <c r="AF14" s="63">
        <f>'2. Project Description'!C4</f>
        <v>0</v>
      </c>
      <c r="AG14" s="63">
        <f>'2. Project Description'!D4</f>
        <v>0</v>
      </c>
      <c r="AH14" s="61"/>
    </row>
    <row r="15" spans="1:46" ht="15" customHeight="1" x14ac:dyDescent="0.25"/>
    <row r="16" spans="1:46" x14ac:dyDescent="0.25">
      <c r="M16" s="54" t="s">
        <v>159</v>
      </c>
      <c r="N16" s="54"/>
      <c r="O16" s="54"/>
      <c r="P16" s="54"/>
      <c r="Q16" s="54"/>
      <c r="R16" s="54"/>
      <c r="S16" s="54"/>
      <c r="T16" s="54"/>
      <c r="U16" s="54"/>
    </row>
  </sheetData>
  <mergeCells count="5">
    <mergeCell ref="B12:D12"/>
    <mergeCell ref="E12:N12"/>
    <mergeCell ref="P12:U12"/>
    <mergeCell ref="V12:X12"/>
    <mergeCell ref="Z12:AG1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AH59"/>
  <sheetViews>
    <sheetView showGridLines="0" zoomScale="160" zoomScaleNormal="160" zoomScaleSheetLayoutView="130" workbookViewId="0">
      <selection activeCell="B5" sqref="B5:G5"/>
    </sheetView>
  </sheetViews>
  <sheetFormatPr defaultRowHeight="14.4" x14ac:dyDescent="0.3"/>
  <cols>
    <col min="1" max="1" width="2.6640625" customWidth="1"/>
    <col min="2" max="2" width="32" customWidth="1"/>
    <col min="3" max="3" width="12.44140625" customWidth="1"/>
    <col min="4" max="4" width="12.109375" customWidth="1"/>
    <col min="5" max="5" width="14.33203125" customWidth="1"/>
    <col min="6" max="6" width="15.109375" customWidth="1"/>
    <col min="7" max="7" width="14.109375" customWidth="1"/>
    <col min="8" max="8" width="10.88671875" customWidth="1"/>
    <col min="9" max="9" width="24.44140625" customWidth="1"/>
    <col min="10" max="10" width="18.33203125" customWidth="1"/>
    <col min="11" max="11" width="21.44140625" customWidth="1"/>
    <col min="17" max="17" width="9.109375" customWidth="1"/>
  </cols>
  <sheetData>
    <row r="1" spans="2:34" ht="34.5" customHeight="1" x14ac:dyDescent="0.3">
      <c r="B1" s="363" t="s">
        <v>280</v>
      </c>
      <c r="C1" s="363"/>
    </row>
    <row r="2" spans="2:34" ht="18" x14ac:dyDescent="0.3">
      <c r="B2" s="240" t="s">
        <v>451</v>
      </c>
    </row>
    <row r="3" spans="2:34" ht="15" thickBot="1" x14ac:dyDescent="0.35">
      <c r="B3" s="205"/>
    </row>
    <row r="4" spans="2:34" ht="24" customHeight="1" x14ac:dyDescent="0.3">
      <c r="B4" s="457" t="s">
        <v>369</v>
      </c>
      <c r="C4" s="458"/>
      <c r="D4" s="458"/>
      <c r="E4" s="458"/>
      <c r="F4" s="458"/>
      <c r="G4" s="254"/>
    </row>
    <row r="5" spans="2:34" ht="30.75" customHeight="1" x14ac:dyDescent="0.3">
      <c r="B5" s="459" t="s">
        <v>459</v>
      </c>
      <c r="C5" s="460"/>
      <c r="D5" s="460"/>
      <c r="E5" s="460"/>
      <c r="F5" s="460"/>
      <c r="G5" s="461"/>
    </row>
    <row r="6" spans="2:34" ht="20.25" customHeight="1" thickBot="1" x14ac:dyDescent="0.4">
      <c r="B6" s="466" t="s">
        <v>429</v>
      </c>
      <c r="C6" s="467"/>
      <c r="D6" s="467"/>
      <c r="E6" s="467"/>
      <c r="F6" s="467"/>
      <c r="G6" s="468"/>
    </row>
    <row r="7" spans="2:34" ht="29.25" customHeight="1" thickBot="1" x14ac:dyDescent="0.35">
      <c r="K7" s="69"/>
      <c r="L7" s="69"/>
      <c r="M7" s="69"/>
      <c r="N7" s="69"/>
      <c r="O7" s="69"/>
      <c r="P7" s="69"/>
      <c r="Q7" s="69"/>
      <c r="R7" s="69"/>
      <c r="S7" s="69"/>
      <c r="T7" s="69"/>
      <c r="U7" s="69"/>
      <c r="V7" s="69"/>
      <c r="W7" s="69"/>
      <c r="X7" s="69"/>
      <c r="Y7" s="69"/>
      <c r="Z7" s="69"/>
      <c r="AA7" s="69"/>
      <c r="AB7" s="69"/>
      <c r="AC7" s="69"/>
      <c r="AD7" s="69"/>
      <c r="AE7" s="69"/>
      <c r="AF7" s="69"/>
      <c r="AG7" s="69"/>
      <c r="AH7" s="69"/>
    </row>
    <row r="8" spans="2:34" ht="87" thickBot="1" x14ac:dyDescent="0.35">
      <c r="B8" s="454" t="s">
        <v>198</v>
      </c>
      <c r="C8" s="455"/>
      <c r="D8" s="232" t="s">
        <v>278</v>
      </c>
      <c r="E8" s="232" t="s">
        <v>462</v>
      </c>
      <c r="F8" s="232" t="s">
        <v>370</v>
      </c>
      <c r="G8" s="232" t="s">
        <v>371</v>
      </c>
      <c r="H8" s="232" t="s">
        <v>372</v>
      </c>
      <c r="I8" s="210" t="s">
        <v>373</v>
      </c>
      <c r="J8" s="69"/>
      <c r="K8" s="69"/>
      <c r="L8" s="69"/>
      <c r="M8" s="69"/>
      <c r="N8" s="69"/>
      <c r="O8" s="69"/>
      <c r="P8" s="69"/>
      <c r="Q8" s="69"/>
      <c r="R8" s="69"/>
      <c r="S8" s="69"/>
      <c r="T8" s="69"/>
      <c r="U8" s="69"/>
      <c r="V8" s="69"/>
      <c r="W8" s="69"/>
      <c r="X8" s="69"/>
      <c r="Y8" s="69"/>
      <c r="Z8" s="69"/>
      <c r="AA8" s="69"/>
      <c r="AB8" s="69"/>
      <c r="AC8" s="69"/>
      <c r="AD8" s="69"/>
      <c r="AE8" s="69"/>
      <c r="AF8" s="69"/>
      <c r="AG8" s="69"/>
      <c r="AH8" s="69"/>
    </row>
    <row r="9" spans="2:34" x14ac:dyDescent="0.3">
      <c r="B9" s="452"/>
      <c r="C9" s="453"/>
      <c r="D9" s="270"/>
      <c r="E9" s="271"/>
      <c r="F9" s="271"/>
      <c r="G9" s="229">
        <f t="shared" ref="G9" si="0">(E9*1000000)/365</f>
        <v>0</v>
      </c>
      <c r="H9" s="230">
        <f>E9*F9</f>
        <v>0</v>
      </c>
      <c r="I9" s="231">
        <f t="shared" ref="I9" si="1">IF(F9=0,0,-PMT($B$50,F9,D9)/((G9*365)/1000))</f>
        <v>0</v>
      </c>
      <c r="J9" s="69"/>
      <c r="K9" s="69"/>
      <c r="L9" s="69"/>
      <c r="M9" s="69"/>
      <c r="N9" s="69"/>
      <c r="O9" s="69"/>
      <c r="P9" s="69"/>
      <c r="Q9" s="69"/>
      <c r="R9" s="69"/>
      <c r="S9" s="69"/>
      <c r="T9" s="69"/>
      <c r="U9" s="69"/>
      <c r="V9" s="69"/>
      <c r="W9" s="69"/>
      <c r="X9" s="69"/>
      <c r="Y9" s="69"/>
      <c r="Z9" s="69"/>
      <c r="AA9" s="69"/>
      <c r="AB9" s="69"/>
      <c r="AC9" s="69"/>
      <c r="AD9" s="69"/>
      <c r="AE9" s="69"/>
      <c r="AF9" s="69"/>
      <c r="AG9" s="69"/>
      <c r="AH9" s="69"/>
    </row>
    <row r="10" spans="2:34" x14ac:dyDescent="0.3">
      <c r="B10" s="464"/>
      <c r="C10" s="465"/>
      <c r="D10" s="272"/>
      <c r="E10" s="273"/>
      <c r="F10" s="261"/>
      <c r="G10" s="107">
        <f t="shared" ref="G10:G17" si="2">(E10*1000000)/365</f>
        <v>0</v>
      </c>
      <c r="H10" s="108">
        <f t="shared" ref="H10:H17" si="3">E10*F10</f>
        <v>0</v>
      </c>
      <c r="I10" s="207">
        <f t="shared" ref="I10:I17" si="4">IF(F10=0,0,-PMT($B$50,F10,D10)/((G10*365)/1000))</f>
        <v>0</v>
      </c>
      <c r="J10" s="69"/>
      <c r="M10" s="69"/>
      <c r="N10" s="69"/>
      <c r="O10" s="69"/>
      <c r="P10" s="69"/>
      <c r="Q10" s="69"/>
      <c r="R10" s="69"/>
      <c r="S10" s="69"/>
      <c r="T10" s="69"/>
      <c r="U10" s="69"/>
      <c r="V10" s="69"/>
      <c r="W10" s="69"/>
      <c r="X10" s="69"/>
      <c r="Y10" s="69"/>
      <c r="Z10" s="69"/>
      <c r="AA10" s="69"/>
      <c r="AB10" s="69"/>
      <c r="AC10" s="69"/>
      <c r="AD10" s="69"/>
      <c r="AE10" s="69"/>
      <c r="AF10" s="69"/>
      <c r="AG10" s="69"/>
      <c r="AH10" s="69"/>
    </row>
    <row r="11" spans="2:34" x14ac:dyDescent="0.3">
      <c r="B11" s="464"/>
      <c r="C11" s="465"/>
      <c r="D11" s="272"/>
      <c r="E11" s="273"/>
      <c r="F11" s="261"/>
      <c r="G11" s="107">
        <f t="shared" ref="G11:G13" si="5">(E11*1000000)/365</f>
        <v>0</v>
      </c>
      <c r="H11" s="108">
        <f t="shared" ref="H11:H13" si="6">E11*F11</f>
        <v>0</v>
      </c>
      <c r="I11" s="207">
        <f t="shared" si="4"/>
        <v>0</v>
      </c>
      <c r="M11" s="69"/>
      <c r="N11" s="69"/>
      <c r="O11" s="69"/>
      <c r="P11" s="69"/>
      <c r="Q11" s="69"/>
      <c r="R11" s="69"/>
      <c r="S11" s="69"/>
      <c r="T11" s="69"/>
      <c r="U11" s="69"/>
      <c r="V11" s="69"/>
      <c r="W11" s="69"/>
      <c r="X11" s="69"/>
      <c r="Y11" s="69"/>
      <c r="Z11" s="69"/>
      <c r="AA11" s="69"/>
      <c r="AB11" s="69"/>
      <c r="AC11" s="69"/>
      <c r="AD11" s="69"/>
      <c r="AE11" s="69"/>
      <c r="AF11" s="69"/>
      <c r="AG11" s="69"/>
      <c r="AH11" s="69"/>
    </row>
    <row r="12" spans="2:34" x14ac:dyDescent="0.3">
      <c r="B12" s="464"/>
      <c r="C12" s="465"/>
      <c r="D12" s="272"/>
      <c r="E12" s="273"/>
      <c r="F12" s="261"/>
      <c r="G12" s="107">
        <f t="shared" si="5"/>
        <v>0</v>
      </c>
      <c r="H12" s="108">
        <f t="shared" si="6"/>
        <v>0</v>
      </c>
      <c r="I12" s="207">
        <f t="shared" si="4"/>
        <v>0</v>
      </c>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row>
    <row r="13" spans="2:34" x14ac:dyDescent="0.3">
      <c r="B13" s="464"/>
      <c r="C13" s="465"/>
      <c r="D13" s="272"/>
      <c r="E13" s="261"/>
      <c r="F13" s="261"/>
      <c r="G13" s="107">
        <f t="shared" si="5"/>
        <v>0</v>
      </c>
      <c r="H13" s="108">
        <f t="shared" si="6"/>
        <v>0</v>
      </c>
      <c r="I13" s="207">
        <f t="shared" si="4"/>
        <v>0</v>
      </c>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row>
    <row r="14" spans="2:34" x14ac:dyDescent="0.3">
      <c r="B14" s="464"/>
      <c r="C14" s="465"/>
      <c r="D14" s="272"/>
      <c r="E14" s="261"/>
      <c r="F14" s="261"/>
      <c r="G14" s="107">
        <f t="shared" si="2"/>
        <v>0</v>
      </c>
      <c r="H14" s="108">
        <f t="shared" si="3"/>
        <v>0</v>
      </c>
      <c r="I14" s="207">
        <f t="shared" si="4"/>
        <v>0</v>
      </c>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row>
    <row r="15" spans="2:34" x14ac:dyDescent="0.3">
      <c r="B15" s="464"/>
      <c r="C15" s="465"/>
      <c r="D15" s="272"/>
      <c r="E15" s="261"/>
      <c r="F15" s="261"/>
      <c r="G15" s="107">
        <f t="shared" si="2"/>
        <v>0</v>
      </c>
      <c r="H15" s="108">
        <f t="shared" si="3"/>
        <v>0</v>
      </c>
      <c r="I15" s="207">
        <f t="shared" si="4"/>
        <v>0</v>
      </c>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row>
    <row r="16" spans="2:34" x14ac:dyDescent="0.3">
      <c r="B16" s="464"/>
      <c r="C16" s="465"/>
      <c r="D16" s="272"/>
      <c r="E16" s="261"/>
      <c r="F16" s="261"/>
      <c r="G16" s="107">
        <f t="shared" si="2"/>
        <v>0</v>
      </c>
      <c r="H16" s="108">
        <f t="shared" si="3"/>
        <v>0</v>
      </c>
      <c r="I16" s="207">
        <f t="shared" si="4"/>
        <v>0</v>
      </c>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row>
    <row r="17" spans="1:34" ht="15" thickBot="1" x14ac:dyDescent="0.35">
      <c r="B17" s="462"/>
      <c r="C17" s="463"/>
      <c r="D17" s="344"/>
      <c r="E17" s="274"/>
      <c r="F17" s="274"/>
      <c r="G17" s="208">
        <f t="shared" si="2"/>
        <v>0</v>
      </c>
      <c r="H17" s="209">
        <f t="shared" si="3"/>
        <v>0</v>
      </c>
      <c r="I17" s="207">
        <f t="shared" si="4"/>
        <v>0</v>
      </c>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row>
    <row r="18" spans="1:34" x14ac:dyDescent="0.3">
      <c r="B18" s="69"/>
      <c r="C18" s="69"/>
      <c r="D18" s="211">
        <f>SUM(D9:D17)</f>
        <v>0</v>
      </c>
      <c r="E18" s="206">
        <f>SUM(E9:E17)</f>
        <v>0</v>
      </c>
      <c r="F18" s="69"/>
      <c r="G18" s="69"/>
      <c r="H18" s="69"/>
      <c r="I18" s="212">
        <f>IF(D18=0,0,((H9*I9)+(H10*I10)+(H11*I11)+(H12*I12)+(H13*I13)+(H14*I14)+(H15*I15)+(H16*I16)+(H17*I17))/(SUM(H9:H17)))</f>
        <v>0</v>
      </c>
      <c r="J18" s="338" t="s">
        <v>393</v>
      </c>
      <c r="K18" s="69"/>
      <c r="L18" s="69"/>
      <c r="M18" s="69"/>
      <c r="N18" s="69"/>
      <c r="O18" s="69"/>
      <c r="P18" s="69"/>
      <c r="Q18" s="69"/>
      <c r="R18" s="69"/>
      <c r="S18" s="69"/>
      <c r="T18" s="69"/>
      <c r="U18" s="69"/>
      <c r="V18" s="69"/>
      <c r="W18" s="69"/>
      <c r="X18" s="69"/>
      <c r="Y18" s="69"/>
      <c r="Z18" s="69"/>
      <c r="AA18" s="69"/>
      <c r="AB18" s="69"/>
      <c r="AC18" s="69"/>
      <c r="AD18" s="69"/>
      <c r="AE18" s="69"/>
      <c r="AF18" s="69"/>
      <c r="AG18" s="69"/>
      <c r="AH18" s="69"/>
    </row>
    <row r="19" spans="1:34" x14ac:dyDescent="0.3">
      <c r="B19" s="69"/>
      <c r="C19" s="69"/>
      <c r="D19" s="456" t="str">
        <f>IF(D18=0,"",IF(D18='4. Project Budget '!F35,"","This total does not match the total on tab 4. Projeect Budget. Please rectify this error."))</f>
        <v/>
      </c>
      <c r="E19" s="456"/>
      <c r="F19" s="456"/>
      <c r="G19" s="456"/>
      <c r="H19" s="450" t="s">
        <v>433</v>
      </c>
      <c r="I19" s="451"/>
      <c r="J19" s="337">
        <f>IF(D18=0,0,((H9*I9)+(H10*I10)+(H11*I11)+(H12*I12)+(H13*I13)+(H14*I14)+(H15*I15)+(H16*I16)+(H17*I17))/(SUM(H9:H17)))</f>
        <v>0</v>
      </c>
      <c r="K19" s="69"/>
      <c r="L19" s="69"/>
      <c r="M19" s="69"/>
      <c r="N19" s="69"/>
      <c r="O19" s="69"/>
      <c r="P19" s="69"/>
      <c r="Q19" s="69"/>
      <c r="R19" s="69"/>
      <c r="S19" s="69"/>
      <c r="T19" s="69"/>
      <c r="U19" s="69"/>
      <c r="V19" s="69"/>
      <c r="W19" s="69"/>
      <c r="X19" s="69"/>
      <c r="Y19" s="69"/>
      <c r="Z19" s="69"/>
      <c r="AA19" s="69"/>
      <c r="AB19" s="69"/>
      <c r="AC19" s="69"/>
      <c r="AD19" s="69"/>
      <c r="AE19" s="69"/>
      <c r="AF19" s="69"/>
      <c r="AG19" s="69"/>
      <c r="AH19" s="69"/>
    </row>
    <row r="20" spans="1:34" ht="45" customHeight="1" thickBot="1" x14ac:dyDescent="0.35">
      <c r="B20" s="69"/>
      <c r="C20" s="69"/>
      <c r="D20" s="456"/>
      <c r="E20" s="456"/>
      <c r="F20" s="456"/>
      <c r="G20" s="456"/>
      <c r="H20" s="69"/>
      <c r="I20" s="69"/>
      <c r="J20" s="69"/>
    </row>
    <row r="21" spans="1:34" ht="45.75" customHeight="1" thickBot="1" x14ac:dyDescent="0.35">
      <c r="A21" s="69"/>
      <c r="B21" s="213" t="s">
        <v>282</v>
      </c>
      <c r="C21" s="210" t="s">
        <v>374</v>
      </c>
    </row>
    <row r="22" spans="1:34" x14ac:dyDescent="0.3">
      <c r="A22" s="69"/>
      <c r="B22" s="216" t="s">
        <v>209</v>
      </c>
      <c r="C22" s="217">
        <v>5</v>
      </c>
    </row>
    <row r="23" spans="1:34" x14ac:dyDescent="0.3">
      <c r="A23" s="69"/>
      <c r="B23" s="218" t="s">
        <v>375</v>
      </c>
      <c r="C23" s="112">
        <v>2</v>
      </c>
    </row>
    <row r="24" spans="1:34" x14ac:dyDescent="0.3">
      <c r="A24" s="69"/>
      <c r="B24" s="218" t="s">
        <v>376</v>
      </c>
      <c r="C24" s="112">
        <v>7</v>
      </c>
    </row>
    <row r="25" spans="1:34" x14ac:dyDescent="0.3">
      <c r="A25" s="69"/>
      <c r="B25" s="218" t="s">
        <v>210</v>
      </c>
      <c r="C25" s="112">
        <v>20</v>
      </c>
    </row>
    <row r="26" spans="1:34" ht="15" thickBot="1" x14ac:dyDescent="0.35">
      <c r="A26" s="69"/>
      <c r="B26" s="219" t="s">
        <v>377</v>
      </c>
      <c r="C26" s="113">
        <v>10</v>
      </c>
    </row>
    <row r="27" spans="1:34" x14ac:dyDescent="0.3">
      <c r="A27" s="69"/>
      <c r="B27" s="82"/>
      <c r="C27" s="82"/>
    </row>
    <row r="28" spans="1:34" x14ac:dyDescent="0.3">
      <c r="A28" s="69"/>
      <c r="B28" s="69"/>
      <c r="C28" s="69"/>
    </row>
    <row r="29" spans="1:34" x14ac:dyDescent="0.3">
      <c r="A29" s="69"/>
      <c r="B29" s="69"/>
      <c r="C29" s="69"/>
    </row>
    <row r="30" spans="1:34" ht="44.25" customHeight="1" x14ac:dyDescent="0.3"/>
    <row r="31" spans="1:34" ht="30" customHeight="1" x14ac:dyDescent="0.3">
      <c r="B31" s="361" t="s">
        <v>162</v>
      </c>
      <c r="C31" s="361"/>
      <c r="D31" s="361"/>
      <c r="E31" s="361"/>
      <c r="F31" s="361"/>
    </row>
    <row r="43" spans="1:3" ht="18" customHeight="1" x14ac:dyDescent="0.3"/>
    <row r="44" spans="1:3" ht="18" customHeight="1" x14ac:dyDescent="0.3"/>
    <row r="45" spans="1:3" x14ac:dyDescent="0.3">
      <c r="A45" s="226"/>
      <c r="B45" s="227"/>
      <c r="C45" s="227"/>
    </row>
    <row r="46" spans="1:3" ht="14.25" customHeight="1" x14ac:dyDescent="0.3">
      <c r="A46" s="226"/>
      <c r="B46" s="227"/>
      <c r="C46" s="227"/>
    </row>
    <row r="47" spans="1:3" x14ac:dyDescent="0.3">
      <c r="A47" s="226"/>
      <c r="B47" s="227"/>
      <c r="C47" s="227"/>
    </row>
    <row r="48" spans="1:3" x14ac:dyDescent="0.3">
      <c r="A48" s="226"/>
      <c r="B48" s="227"/>
      <c r="C48" s="227"/>
    </row>
    <row r="49" spans="1:3" ht="50.25" customHeight="1" x14ac:dyDescent="0.3">
      <c r="A49" s="226"/>
      <c r="B49" s="227"/>
      <c r="C49" s="227"/>
    </row>
    <row r="50" spans="1:3" x14ac:dyDescent="0.3">
      <c r="A50" s="226"/>
      <c r="B50" s="228">
        <v>2.8500000000000001E-2</v>
      </c>
      <c r="C50" s="227"/>
    </row>
    <row r="51" spans="1:3" x14ac:dyDescent="0.3">
      <c r="A51" s="226"/>
      <c r="B51" s="227"/>
      <c r="C51" s="227"/>
    </row>
    <row r="52" spans="1:3" x14ac:dyDescent="0.3">
      <c r="A52" s="226"/>
      <c r="B52" s="227"/>
      <c r="C52" s="227"/>
    </row>
    <row r="53" spans="1:3" x14ac:dyDescent="0.3">
      <c r="A53" s="226"/>
      <c r="B53" s="227"/>
      <c r="C53" s="227"/>
    </row>
    <row r="54" spans="1:3" x14ac:dyDescent="0.3">
      <c r="A54" s="226"/>
      <c r="B54" s="227"/>
      <c r="C54" s="227"/>
    </row>
    <row r="55" spans="1:3" x14ac:dyDescent="0.3">
      <c r="A55" s="226"/>
      <c r="B55" s="227"/>
      <c r="C55" s="227"/>
    </row>
    <row r="56" spans="1:3" x14ac:dyDescent="0.3">
      <c r="A56" s="226"/>
      <c r="B56" s="227"/>
      <c r="C56" s="227"/>
    </row>
    <row r="57" spans="1:3" x14ac:dyDescent="0.3">
      <c r="A57" s="226"/>
      <c r="B57" s="227"/>
      <c r="C57" s="227"/>
    </row>
    <row r="58" spans="1:3" x14ac:dyDescent="0.3">
      <c r="B58" s="227"/>
      <c r="C58" s="227"/>
    </row>
    <row r="59" spans="1:3" x14ac:dyDescent="0.3">
      <c r="B59" s="227"/>
      <c r="C59" s="227"/>
    </row>
  </sheetData>
  <sheetProtection algorithmName="SHA-512" hashValue="Z7J6BvOHV+4qIuS+lZNFJQ89zIs9h1NC1OQfC71HWi7Y7gUjmL/KZ6HPldCxVeE/YLQ9atbzMNyBwKgTY08mFQ==" saltValue="xqlVwseC5e6RG+8PxwAgfQ==" spinCount="100000" sheet="1" objects="1" scenarios="1"/>
  <mergeCells count="17">
    <mergeCell ref="B1:C1"/>
    <mergeCell ref="B4:F4"/>
    <mergeCell ref="B5:G5"/>
    <mergeCell ref="B17:C17"/>
    <mergeCell ref="B16:C16"/>
    <mergeCell ref="B15:C15"/>
    <mergeCell ref="B14:C14"/>
    <mergeCell ref="B13:C13"/>
    <mergeCell ref="B12:C12"/>
    <mergeCell ref="B11:C11"/>
    <mergeCell ref="B10:C10"/>
    <mergeCell ref="B6:G6"/>
    <mergeCell ref="H19:I19"/>
    <mergeCell ref="B9:C9"/>
    <mergeCell ref="B8:C8"/>
    <mergeCell ref="B31:F31"/>
    <mergeCell ref="D19:G20"/>
  </mergeCells>
  <conditionalFormatting sqref="I18">
    <cfRule type="expression" dxfId="1" priority="2">
      <formula>J19&gt;6.005</formula>
    </cfRule>
  </conditionalFormatting>
  <conditionalFormatting sqref="J18">
    <cfRule type="expression" dxfId="0" priority="1">
      <formula>J19&gt;6.005</formula>
    </cfRule>
  </conditionalFormatting>
  <pageMargins left="0.7" right="0.7" top="0.75" bottom="0.75" header="0.3" footer="0.3"/>
  <pageSetup scale="5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G33"/>
  <sheetViews>
    <sheetView showGridLines="0" zoomScale="160" zoomScaleNormal="160" zoomScaleSheetLayoutView="130" workbookViewId="0">
      <selection activeCell="B5" sqref="B5:D5"/>
    </sheetView>
  </sheetViews>
  <sheetFormatPr defaultColWidth="9.109375" defaultRowHeight="14.4" x14ac:dyDescent="0.3"/>
  <cols>
    <col min="1" max="1" width="2.6640625" style="69" customWidth="1"/>
    <col min="2" max="2" width="67.88671875" style="69" customWidth="1"/>
    <col min="3" max="3" width="19.5546875" style="69" customWidth="1"/>
    <col min="4" max="4" width="13.109375" style="67" customWidth="1"/>
    <col min="5" max="5" width="23.6640625" style="79" customWidth="1"/>
    <col min="6" max="6" width="23.109375" style="69" customWidth="1"/>
    <col min="7" max="7" width="42.88671875" style="69" customWidth="1"/>
    <col min="8" max="8" width="45.6640625" style="69" customWidth="1"/>
    <col min="9" max="16384" width="9.109375" style="69"/>
  </cols>
  <sheetData>
    <row r="1" spans="2:7" ht="18" x14ac:dyDescent="0.3">
      <c r="B1" s="83" t="s">
        <v>281</v>
      </c>
    </row>
    <row r="3" spans="2:7" ht="44.25" customHeight="1" x14ac:dyDescent="0.3">
      <c r="B3" s="376" t="s">
        <v>378</v>
      </c>
      <c r="C3" s="378"/>
      <c r="D3" s="264"/>
    </row>
    <row r="4" spans="2:7" ht="15.75" customHeight="1" x14ac:dyDescent="0.3">
      <c r="B4" s="471" t="s">
        <v>93</v>
      </c>
      <c r="C4" s="472"/>
      <c r="D4" s="473"/>
    </row>
    <row r="5" spans="2:7" x14ac:dyDescent="0.3">
      <c r="B5" s="375"/>
      <c r="C5" s="375"/>
      <c r="D5" s="375"/>
    </row>
    <row r="6" spans="2:7" x14ac:dyDescent="0.3">
      <c r="B6" s="375" t="s">
        <v>171</v>
      </c>
      <c r="C6" s="375"/>
      <c r="D6" s="375"/>
    </row>
    <row r="7" spans="2:7" x14ac:dyDescent="0.3">
      <c r="B7" s="375"/>
      <c r="C7" s="375"/>
      <c r="D7" s="375"/>
    </row>
    <row r="8" spans="2:7" x14ac:dyDescent="0.3">
      <c r="B8" s="375"/>
      <c r="C8" s="375"/>
      <c r="D8" s="375"/>
    </row>
    <row r="10" spans="2:7" x14ac:dyDescent="0.3">
      <c r="B10" s="364" t="s">
        <v>379</v>
      </c>
      <c r="C10" s="364"/>
      <c r="D10" s="264"/>
    </row>
    <row r="11" spans="2:7" x14ac:dyDescent="0.3">
      <c r="C11" s="79"/>
    </row>
    <row r="12" spans="2:7" ht="71.25" customHeight="1" x14ac:dyDescent="0.3">
      <c r="B12" s="364" t="s">
        <v>380</v>
      </c>
      <c r="C12" s="364"/>
      <c r="D12" s="264"/>
    </row>
    <row r="13" spans="2:7" ht="15.75" customHeight="1" x14ac:dyDescent="0.3"/>
    <row r="14" spans="2:7" ht="66.75" customHeight="1" x14ac:dyDescent="0.3">
      <c r="B14" s="364" t="s">
        <v>381</v>
      </c>
      <c r="C14" s="364"/>
      <c r="D14" s="264"/>
    </row>
    <row r="15" spans="2:7" ht="14.25" customHeight="1" x14ac:dyDescent="0.3"/>
    <row r="16" spans="2:7" ht="29.25" customHeight="1" x14ac:dyDescent="0.3">
      <c r="B16" s="364" t="s">
        <v>382</v>
      </c>
      <c r="C16" s="364"/>
      <c r="D16" s="264"/>
      <c r="E16" s="469"/>
      <c r="F16" s="470"/>
      <c r="G16" s="470"/>
    </row>
    <row r="17" spans="1:6" x14ac:dyDescent="0.3">
      <c r="B17" s="79"/>
      <c r="F17" s="224"/>
    </row>
    <row r="18" spans="1:6" ht="30.75" customHeight="1" x14ac:dyDescent="0.3">
      <c r="B18" s="364" t="s">
        <v>383</v>
      </c>
      <c r="C18" s="364"/>
      <c r="D18" s="264"/>
    </row>
    <row r="19" spans="1:6" ht="14.25" customHeight="1" x14ac:dyDescent="0.3">
      <c r="B19" s="79"/>
      <c r="C19" s="79"/>
      <c r="D19" s="79"/>
    </row>
    <row r="20" spans="1:6" ht="16.5" customHeight="1" x14ac:dyDescent="0.3">
      <c r="B20" s="364" t="s">
        <v>436</v>
      </c>
      <c r="C20" s="364"/>
      <c r="D20" s="264"/>
    </row>
    <row r="21" spans="1:6" ht="14.25" customHeight="1" x14ac:dyDescent="0.3">
      <c r="B21" s="79"/>
      <c r="C21" s="79"/>
      <c r="D21" s="275"/>
    </row>
    <row r="22" spans="1:6" ht="17.25" customHeight="1" x14ac:dyDescent="0.3">
      <c r="A22" s="79"/>
      <c r="B22" s="364" t="s">
        <v>437</v>
      </c>
      <c r="C22" s="364"/>
      <c r="D22" s="264"/>
    </row>
    <row r="23" spans="1:6" x14ac:dyDescent="0.3">
      <c r="A23" s="79"/>
      <c r="B23" s="79"/>
      <c r="C23" s="79"/>
      <c r="D23" s="79"/>
    </row>
    <row r="24" spans="1:6" ht="48" customHeight="1" x14ac:dyDescent="0.3">
      <c r="B24" s="364" t="s">
        <v>384</v>
      </c>
      <c r="C24" s="364"/>
      <c r="D24" s="264"/>
    </row>
    <row r="25" spans="1:6" x14ac:dyDescent="0.3">
      <c r="C25" s="67"/>
      <c r="D25" s="79"/>
      <c r="E25" s="69"/>
    </row>
    <row r="26" spans="1:6" x14ac:dyDescent="0.3">
      <c r="C26" s="67"/>
      <c r="D26" s="79"/>
      <c r="E26" s="69"/>
    </row>
    <row r="27" spans="1:6" ht="69.75" customHeight="1" x14ac:dyDescent="0.3">
      <c r="B27" s="361" t="s">
        <v>289</v>
      </c>
      <c r="C27" s="361"/>
      <c r="D27" s="361"/>
      <c r="E27" s="69"/>
    </row>
    <row r="29" spans="1:6" ht="20.25" customHeight="1" x14ac:dyDescent="0.3">
      <c r="B29" s="79"/>
      <c r="C29" s="79"/>
      <c r="D29" s="79"/>
    </row>
    <row r="30" spans="1:6" x14ac:dyDescent="0.3">
      <c r="B30" s="79"/>
      <c r="C30" s="79"/>
      <c r="D30" s="79"/>
    </row>
    <row r="31" spans="1:6" x14ac:dyDescent="0.3">
      <c r="B31" s="79"/>
      <c r="C31" s="79"/>
      <c r="D31" s="79"/>
    </row>
    <row r="32" spans="1:6" x14ac:dyDescent="0.3">
      <c r="B32" s="79"/>
      <c r="C32" s="79"/>
      <c r="D32" s="79"/>
    </row>
    <row r="33" spans="2:4" x14ac:dyDescent="0.3">
      <c r="B33" s="79"/>
      <c r="C33" s="79"/>
      <c r="D33" s="79"/>
    </row>
  </sheetData>
  <sheetProtection algorithmName="SHA-512" hashValue="E1eiRXskXnPFQ1YWkgpTSvi93eB0lhdTgBFm9oKoSScgJbRzGSG6YHRavVVHGramZ1TRX7QdMqEMfkyQ2vpcAg==" saltValue="Jrij/11T3KtaR528V/ZlpQ==" spinCount="100000" sheet="1" objects="1" scenarios="1"/>
  <mergeCells count="16">
    <mergeCell ref="E16:G16"/>
    <mergeCell ref="B3:C3"/>
    <mergeCell ref="B4:D4"/>
    <mergeCell ref="B8:D8"/>
    <mergeCell ref="B7:D7"/>
    <mergeCell ref="B6:D6"/>
    <mergeCell ref="B5:D5"/>
    <mergeCell ref="B27:D27"/>
    <mergeCell ref="B14:C14"/>
    <mergeCell ref="B10:C10"/>
    <mergeCell ref="B16:C16"/>
    <mergeCell ref="B12:C12"/>
    <mergeCell ref="B24:C24"/>
    <mergeCell ref="B20:C20"/>
    <mergeCell ref="B18:C18"/>
    <mergeCell ref="B22:C22"/>
  </mergeCells>
  <pageMargins left="0.7" right="0.7" top="0.75" bottom="0.75" header="0.3" footer="0.3"/>
  <pageSetup scale="58" orientation="portrait" r:id="rId1"/>
  <colBreaks count="1" manualBreakCount="1">
    <brk id="4"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'Formulas and Lists'!$G$3:$G$5</xm:f>
          </x14:formula1>
          <xm:sqref>D3 D22 D24 D20 D18 D16 D14 D12</xm:sqref>
        </x14:dataValidation>
        <x14:dataValidation type="list" allowBlank="1" showInputMessage="1" showErrorMessage="1" xr:uid="{393FDAED-EB56-401B-A30D-86F542C4B936}">
          <x14:formula1>
            <xm:f>'Formulas and Lists'!$M$3:$M$6</xm:f>
          </x14:formula1>
          <xm:sqref>D10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AH4"/>
  <sheetViews>
    <sheetView topLeftCell="J1" zoomScale="90" zoomScaleNormal="90" workbookViewId="0">
      <selection activeCell="O2" sqref="O2"/>
    </sheetView>
  </sheetViews>
  <sheetFormatPr defaultColWidth="18.6640625" defaultRowHeight="14.4" x14ac:dyDescent="0.3"/>
  <cols>
    <col min="1" max="1" width="6.44140625" customWidth="1"/>
    <col min="3" max="3" width="30.88671875" customWidth="1"/>
    <col min="6" max="6" width="26.6640625" bestFit="1" customWidth="1"/>
    <col min="7" max="7" width="31.88671875" customWidth="1"/>
    <col min="11" max="11" width="43" customWidth="1"/>
    <col min="13" max="13" width="24.5546875" customWidth="1"/>
    <col min="16" max="16" width="23.33203125" customWidth="1"/>
    <col min="17" max="17" width="22" bestFit="1" customWidth="1"/>
    <col min="18" max="19" width="18.88671875" bestFit="1" customWidth="1"/>
    <col min="22" max="22" width="22" customWidth="1"/>
    <col min="26" max="26" width="18.88671875" bestFit="1" customWidth="1"/>
    <col min="32" max="32" width="18.88671875" bestFit="1" customWidth="1"/>
    <col min="34" max="34" width="18.88671875" bestFit="1" customWidth="1"/>
  </cols>
  <sheetData>
    <row r="1" spans="1:34" s="2" customFormat="1" ht="28.8" x14ac:dyDescent="0.3">
      <c r="A1" s="5"/>
      <c r="B1" s="474" t="s">
        <v>0</v>
      </c>
      <c r="C1" s="474"/>
      <c r="D1" s="474"/>
      <c r="E1" s="349" t="s">
        <v>1</v>
      </c>
      <c r="F1" s="350"/>
      <c r="G1" s="350"/>
      <c r="H1" s="350"/>
      <c r="I1" s="350"/>
      <c r="J1" s="350"/>
      <c r="K1" s="350"/>
      <c r="L1" s="350"/>
      <c r="M1" s="350"/>
      <c r="N1" s="351"/>
      <c r="O1" s="38"/>
      <c r="P1" s="475" t="s">
        <v>2</v>
      </c>
      <c r="Q1" s="475"/>
      <c r="R1" s="475"/>
      <c r="S1" s="475"/>
      <c r="T1" s="475"/>
      <c r="U1" s="475"/>
      <c r="V1" s="476" t="s">
        <v>3</v>
      </c>
      <c r="W1" s="476"/>
      <c r="X1" s="476"/>
      <c r="Y1" s="24" t="s">
        <v>4</v>
      </c>
      <c r="Z1" s="358" t="s">
        <v>5</v>
      </c>
      <c r="AA1" s="359"/>
      <c r="AB1" s="359"/>
      <c r="AC1" s="359"/>
      <c r="AD1" s="359"/>
      <c r="AE1" s="359"/>
      <c r="AF1" s="359"/>
      <c r="AG1" s="360"/>
      <c r="AH1" s="23" t="s">
        <v>6</v>
      </c>
    </row>
    <row r="2" spans="1:34" s="3" customFormat="1" ht="129.6" x14ac:dyDescent="0.3">
      <c r="A2" s="5" t="s">
        <v>7</v>
      </c>
      <c r="B2" s="27" t="s">
        <v>41</v>
      </c>
      <c r="C2" s="28" t="s">
        <v>9</v>
      </c>
      <c r="D2" s="27" t="s">
        <v>10</v>
      </c>
      <c r="E2" s="10" t="s">
        <v>11</v>
      </c>
      <c r="F2" s="11" t="s">
        <v>12</v>
      </c>
      <c r="G2" s="12" t="s">
        <v>13</v>
      </c>
      <c r="H2" s="11" t="s">
        <v>14</v>
      </c>
      <c r="I2" s="11" t="s">
        <v>15</v>
      </c>
      <c r="J2" s="11" t="s">
        <v>16</v>
      </c>
      <c r="K2" s="10" t="s">
        <v>17</v>
      </c>
      <c r="L2" s="13" t="s">
        <v>18</v>
      </c>
      <c r="M2" s="14" t="s">
        <v>19</v>
      </c>
      <c r="N2" s="10" t="s">
        <v>20</v>
      </c>
      <c r="O2" s="10" t="s">
        <v>21</v>
      </c>
      <c r="P2" s="17" t="s">
        <v>22</v>
      </c>
      <c r="Q2" s="17" t="s">
        <v>23</v>
      </c>
      <c r="R2" s="17" t="s">
        <v>24</v>
      </c>
      <c r="S2" s="17" t="s">
        <v>25</v>
      </c>
      <c r="T2" s="17" t="s">
        <v>26</v>
      </c>
      <c r="U2" s="17" t="s">
        <v>27</v>
      </c>
      <c r="V2" s="21" t="s">
        <v>28</v>
      </c>
      <c r="W2" s="21" t="s">
        <v>29</v>
      </c>
      <c r="X2" s="21" t="s">
        <v>30</v>
      </c>
      <c r="Y2" s="25" t="s">
        <v>31</v>
      </c>
      <c r="Z2" s="8" t="s">
        <v>32</v>
      </c>
      <c r="AA2" s="8" t="s">
        <v>33</v>
      </c>
      <c r="AB2" s="8" t="s">
        <v>34</v>
      </c>
      <c r="AC2" s="8" t="s">
        <v>35</v>
      </c>
      <c r="AD2" s="8" t="s">
        <v>36</v>
      </c>
      <c r="AE2" s="8" t="s">
        <v>37</v>
      </c>
      <c r="AF2" s="8" t="s">
        <v>38</v>
      </c>
      <c r="AG2" s="8" t="s">
        <v>39</v>
      </c>
      <c r="AH2" s="19" t="s">
        <v>40</v>
      </c>
    </row>
    <row r="3" spans="1:34" s="7" customFormat="1" ht="277.2" customHeight="1" x14ac:dyDescent="0.3">
      <c r="A3" s="6"/>
      <c r="B3" s="29" t="s">
        <v>42</v>
      </c>
      <c r="C3" s="30" t="s">
        <v>43</v>
      </c>
      <c r="D3" s="29" t="s">
        <v>44</v>
      </c>
      <c r="E3" s="15" t="s">
        <v>45</v>
      </c>
      <c r="F3" s="16" t="s">
        <v>46</v>
      </c>
      <c r="G3" s="16" t="s">
        <v>47</v>
      </c>
      <c r="H3" s="16" t="s">
        <v>48</v>
      </c>
      <c r="I3" s="16" t="s">
        <v>49</v>
      </c>
      <c r="J3" s="16" t="s">
        <v>50</v>
      </c>
      <c r="K3" s="15" t="s">
        <v>51</v>
      </c>
      <c r="L3" s="15" t="s">
        <v>52</v>
      </c>
      <c r="M3" s="15" t="s">
        <v>53</v>
      </c>
      <c r="N3" s="15" t="s">
        <v>54</v>
      </c>
      <c r="O3" s="15" t="s">
        <v>55</v>
      </c>
      <c r="P3" s="18" t="s">
        <v>56</v>
      </c>
      <c r="Q3" s="18" t="s">
        <v>57</v>
      </c>
      <c r="R3" s="18" t="s">
        <v>58</v>
      </c>
      <c r="S3" s="18" t="s">
        <v>59</v>
      </c>
      <c r="T3" s="18" t="s">
        <v>60</v>
      </c>
      <c r="U3" s="18" t="s">
        <v>61</v>
      </c>
      <c r="V3" s="22" t="s">
        <v>62</v>
      </c>
      <c r="W3" s="22" t="s">
        <v>63</v>
      </c>
      <c r="X3" s="22" t="s">
        <v>64</v>
      </c>
      <c r="Y3" s="26" t="s">
        <v>65</v>
      </c>
      <c r="Z3" s="9" t="s">
        <v>66</v>
      </c>
      <c r="AA3" s="9" t="s">
        <v>67</v>
      </c>
      <c r="AB3" s="9" t="s">
        <v>68</v>
      </c>
      <c r="AC3" s="9" t="s">
        <v>69</v>
      </c>
      <c r="AD3" s="9" t="s">
        <v>70</v>
      </c>
      <c r="AE3" s="9" t="s">
        <v>71</v>
      </c>
      <c r="AF3" s="9" t="s">
        <v>71</v>
      </c>
      <c r="AG3" s="9" t="s">
        <v>72</v>
      </c>
      <c r="AH3" s="20" t="s">
        <v>73</v>
      </c>
    </row>
    <row r="4" spans="1:34" s="4" customFormat="1" x14ac:dyDescent="0.3"/>
  </sheetData>
  <mergeCells count="5">
    <mergeCell ref="B1:D1"/>
    <mergeCell ref="E1:N1"/>
    <mergeCell ref="P1:U1"/>
    <mergeCell ref="V1:X1"/>
    <mergeCell ref="Z1:AG1"/>
  </mergeCells>
  <pageMargins left="0.7" right="0.7" top="0.75" bottom="0.75" header="0.3" footer="0.3"/>
  <pageSetup paperSize="3" scale="56" fitToWidth="2" orientation="landscape" r:id="rId1"/>
  <headerFooter>
    <oddFooter>&amp;L\\Fldep1\owper\OWPCOMN\Alternative Water Supply\FY 2019-20 Funding\Draft Conceptual Project Detail.xlsx&amp;CPage &amp;P of &amp;N&amp;RAs of 6/28/2019</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CR103"/>
  <sheetViews>
    <sheetView showGridLines="0" tabSelected="1" zoomScale="130" zoomScaleNormal="130" zoomScaleSheetLayoutView="130" workbookViewId="0">
      <selection activeCell="B2" sqref="B2"/>
    </sheetView>
  </sheetViews>
  <sheetFormatPr defaultColWidth="9.109375" defaultRowHeight="18" x14ac:dyDescent="0.3"/>
  <cols>
    <col min="1" max="1" width="2.6640625" style="68" customWidth="1"/>
    <col min="2" max="2" width="57.5546875" style="68" customWidth="1"/>
    <col min="3" max="3" width="15.44140625" style="68" customWidth="1"/>
    <col min="4" max="4" width="12" style="68" customWidth="1"/>
    <col min="5" max="5" width="8" style="68" customWidth="1"/>
    <col min="6" max="6" width="6.109375" style="68" customWidth="1"/>
    <col min="7" max="7" width="49.6640625" style="68" customWidth="1"/>
    <col min="8" max="16384" width="9.109375" style="68"/>
  </cols>
  <sheetData>
    <row r="2" spans="2:11" ht="23.4" x14ac:dyDescent="0.3">
      <c r="B2" s="68" t="s">
        <v>335</v>
      </c>
    </row>
    <row r="3" spans="2:11" ht="18.75" customHeight="1" x14ac:dyDescent="0.3">
      <c r="B3" s="240" t="s">
        <v>328</v>
      </c>
    </row>
    <row r="5" spans="2:11" x14ac:dyDescent="0.3">
      <c r="B5" s="68" t="s">
        <v>336</v>
      </c>
    </row>
    <row r="6" spans="2:11" x14ac:dyDescent="0.3">
      <c r="B6" s="68" t="s">
        <v>337</v>
      </c>
    </row>
    <row r="7" spans="2:11" x14ac:dyDescent="0.3">
      <c r="B7" s="68" t="s">
        <v>321</v>
      </c>
    </row>
    <row r="8" spans="2:11" x14ac:dyDescent="0.3">
      <c r="B8" s="68" t="s">
        <v>268</v>
      </c>
    </row>
    <row r="9" spans="2:11" x14ac:dyDescent="0.3">
      <c r="G9" s="215" t="s">
        <v>279</v>
      </c>
    </row>
    <row r="10" spans="2:11" x14ac:dyDescent="0.3">
      <c r="B10" s="68" t="s">
        <v>338</v>
      </c>
      <c r="G10" s="214" t="s">
        <v>184</v>
      </c>
    </row>
    <row r="11" spans="2:11" x14ac:dyDescent="0.3">
      <c r="G11" s="214" t="s">
        <v>183</v>
      </c>
    </row>
    <row r="12" spans="2:11" x14ac:dyDescent="0.3">
      <c r="G12" s="214" t="s">
        <v>182</v>
      </c>
    </row>
    <row r="13" spans="2:11" x14ac:dyDescent="0.3">
      <c r="B13" s="68" t="s">
        <v>455</v>
      </c>
      <c r="C13" s="72"/>
      <c r="G13" s="214" t="s">
        <v>275</v>
      </c>
    </row>
    <row r="14" spans="2:11" ht="21" customHeight="1" x14ac:dyDescent="0.3">
      <c r="B14" s="68" t="s">
        <v>456</v>
      </c>
      <c r="C14" s="72" t="s">
        <v>164</v>
      </c>
      <c r="G14" s="322" t="s">
        <v>439</v>
      </c>
      <c r="K14" s="68" t="s">
        <v>171</v>
      </c>
    </row>
    <row r="15" spans="2:11" x14ac:dyDescent="0.3">
      <c r="B15" s="68" t="s">
        <v>454</v>
      </c>
      <c r="G15" s="322" t="s">
        <v>440</v>
      </c>
    </row>
    <row r="16" spans="2:11" x14ac:dyDescent="0.3">
      <c r="G16" s="214" t="s">
        <v>280</v>
      </c>
    </row>
    <row r="17" spans="2:13" x14ac:dyDescent="0.3">
      <c r="B17" s="68" t="s">
        <v>412</v>
      </c>
      <c r="D17" s="250">
        <v>2.21</v>
      </c>
      <c r="G17" s="214" t="s">
        <v>281</v>
      </c>
    </row>
    <row r="19" spans="2:13" x14ac:dyDescent="0.3">
      <c r="B19" s="68" t="s">
        <v>322</v>
      </c>
    </row>
    <row r="20" spans="2:13" x14ac:dyDescent="0.3">
      <c r="B20" s="68" t="s">
        <v>323</v>
      </c>
    </row>
    <row r="21" spans="2:13" x14ac:dyDescent="0.3">
      <c r="B21" s="68" t="s">
        <v>339</v>
      </c>
    </row>
    <row r="22" spans="2:13" ht="26.25" customHeight="1" x14ac:dyDescent="0.3">
      <c r="B22" s="68" t="s">
        <v>391</v>
      </c>
    </row>
    <row r="23" spans="2:13" ht="21" customHeight="1" x14ac:dyDescent="0.3"/>
    <row r="24" spans="2:13" ht="39" customHeight="1" x14ac:dyDescent="0.3">
      <c r="B24" s="362" t="s">
        <v>452</v>
      </c>
      <c r="C24" s="362"/>
      <c r="D24" s="362"/>
      <c r="E24" s="362"/>
      <c r="F24" s="362"/>
    </row>
    <row r="25" spans="2:13" ht="48" customHeight="1" x14ac:dyDescent="0.3">
      <c r="B25" s="362"/>
      <c r="C25" s="362"/>
      <c r="D25" s="362"/>
      <c r="E25" s="362"/>
      <c r="F25" s="362"/>
      <c r="M25" s="68" t="s">
        <v>171</v>
      </c>
    </row>
    <row r="26" spans="2:13" ht="24" customHeight="1" x14ac:dyDescent="0.3">
      <c r="B26" s="362"/>
      <c r="C26" s="362"/>
      <c r="D26" s="362"/>
      <c r="E26" s="362"/>
      <c r="F26" s="362"/>
    </row>
    <row r="27" spans="2:13" x14ac:dyDescent="0.3">
      <c r="B27" s="249"/>
      <c r="C27" s="249"/>
      <c r="D27" s="249"/>
      <c r="E27" s="249"/>
      <c r="F27" s="249"/>
    </row>
    <row r="28" spans="2:13" x14ac:dyDescent="0.3">
      <c r="B28" s="73" t="s">
        <v>340</v>
      </c>
    </row>
    <row r="29" spans="2:13" ht="18.75" customHeight="1" x14ac:dyDescent="0.3"/>
    <row r="30" spans="2:13" ht="26.25" customHeight="1" x14ac:dyDescent="0.3">
      <c r="B30" s="361" t="s">
        <v>162</v>
      </c>
      <c r="C30" s="361"/>
      <c r="D30" s="361"/>
    </row>
    <row r="103" spans="91:96" x14ac:dyDescent="0.3">
      <c r="CM103" s="69"/>
      <c r="CN103" s="69"/>
      <c r="CO103" s="69"/>
      <c r="CP103" s="69"/>
      <c r="CQ103" s="69"/>
      <c r="CR103" s="69"/>
    </row>
  </sheetData>
  <sheetProtection algorithmName="SHA-512" hashValue="lWBkLAtXRXtItD21XufUIZTuujmVrl4CeYssAnpfxwQTttTt1I58P5/FeU7RsguxsO4nQxDj8jHPSZOC8AQhOw==" saltValue="ptvu6TdF0xix+Omb9crSew==" spinCount="100000" sheet="1" objects="1" scenarios="1"/>
  <mergeCells count="2">
    <mergeCell ref="B30:D30"/>
    <mergeCell ref="B24:F26"/>
  </mergeCells>
  <pageMargins left="0.7" right="0.7" top="0.75" bottom="0.75" header="0.3" footer="0.3"/>
  <pageSetup scale="58" orientation="portrait" r:id="rId1"/>
  <colBreaks count="1" manualBreakCount="1">
    <brk id="7" max="29"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'Formulas and Lists'!$G$3:$G$5</xm:f>
          </x14:formula1>
          <xm:sqref>C14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L50"/>
  <sheetViews>
    <sheetView showGridLines="0" zoomScale="140" zoomScaleNormal="140" zoomScaleSheetLayoutView="140" workbookViewId="0">
      <selection activeCell="B4" sqref="B4"/>
    </sheetView>
  </sheetViews>
  <sheetFormatPr defaultColWidth="9.109375" defaultRowHeight="14.4" x14ac:dyDescent="0.3"/>
  <cols>
    <col min="1" max="1" width="2.6640625" style="75" customWidth="1"/>
    <col min="2" max="2" width="18.88671875" style="75" customWidth="1"/>
    <col min="3" max="3" width="25.33203125" style="75" customWidth="1"/>
    <col min="4" max="4" width="20.44140625" style="75" customWidth="1"/>
    <col min="5" max="8" width="20.6640625" style="75" customWidth="1"/>
    <col min="9" max="9" width="29" style="75" customWidth="1"/>
    <col min="10" max="10" width="22.109375" style="75" customWidth="1"/>
    <col min="11" max="11" width="9.109375" style="75"/>
    <col min="12" max="12" width="19" style="75" customWidth="1"/>
    <col min="13" max="16384" width="9.109375" style="75"/>
  </cols>
  <sheetData>
    <row r="1" spans="2:12" ht="37.5" customHeight="1" x14ac:dyDescent="0.3">
      <c r="B1" s="363" t="s">
        <v>184</v>
      </c>
      <c r="C1" s="363"/>
    </row>
    <row r="3" spans="2:12" ht="47.25" customHeight="1" x14ac:dyDescent="0.3">
      <c r="B3" s="74" t="s">
        <v>79</v>
      </c>
      <c r="C3" s="74" t="s">
        <v>13</v>
      </c>
      <c r="D3" s="74" t="s">
        <v>14</v>
      </c>
      <c r="E3" s="74" t="s">
        <v>438</v>
      </c>
      <c r="F3" s="74" t="s">
        <v>181</v>
      </c>
      <c r="G3" s="74" t="s">
        <v>341</v>
      </c>
      <c r="H3" s="74" t="s">
        <v>342</v>
      </c>
    </row>
    <row r="4" spans="2:12" ht="37.5" customHeight="1" x14ac:dyDescent="0.3">
      <c r="B4" s="257"/>
      <c r="C4" s="257"/>
      <c r="D4" s="257"/>
      <c r="E4" s="257"/>
      <c r="F4" s="257"/>
      <c r="G4" s="257"/>
      <c r="H4" s="257"/>
    </row>
    <row r="6" spans="2:12" ht="43.2" x14ac:dyDescent="0.3">
      <c r="B6" s="74" t="s">
        <v>344</v>
      </c>
      <c r="C6" s="74" t="s">
        <v>283</v>
      </c>
      <c r="D6" s="74" t="s">
        <v>85</v>
      </c>
      <c r="E6" s="74" t="s">
        <v>343</v>
      </c>
      <c r="F6" s="74" t="s">
        <v>84</v>
      </c>
      <c r="G6" s="74" t="s">
        <v>385</v>
      </c>
      <c r="H6" s="74" t="s">
        <v>86</v>
      </c>
    </row>
    <row r="7" spans="2:12" ht="33" customHeight="1" x14ac:dyDescent="0.3">
      <c r="B7" s="257"/>
      <c r="C7" s="257"/>
      <c r="D7" s="341"/>
      <c r="E7" s="257"/>
      <c r="F7" s="257"/>
      <c r="G7" s="257"/>
      <c r="H7" s="334"/>
      <c r="K7" s="76"/>
      <c r="L7" s="76"/>
    </row>
    <row r="8" spans="2:12" x14ac:dyDescent="0.3">
      <c r="J8" s="76"/>
      <c r="K8" s="76"/>
    </row>
    <row r="9" spans="2:12" x14ac:dyDescent="0.3">
      <c r="B9" s="77" t="s">
        <v>386</v>
      </c>
      <c r="I9" s="76"/>
      <c r="J9" s="76"/>
      <c r="K9" s="76"/>
    </row>
    <row r="10" spans="2:12" ht="28.8" x14ac:dyDescent="0.3">
      <c r="B10" s="74" t="s">
        <v>345</v>
      </c>
      <c r="C10" s="74" t="s">
        <v>346</v>
      </c>
      <c r="D10" s="74" t="s">
        <v>89</v>
      </c>
      <c r="E10" s="74" t="s">
        <v>343</v>
      </c>
      <c r="F10" s="74" t="s">
        <v>84</v>
      </c>
      <c r="G10" s="74" t="s">
        <v>385</v>
      </c>
      <c r="H10" s="74" t="s">
        <v>86</v>
      </c>
    </row>
    <row r="11" spans="2:12" ht="33" customHeight="1" x14ac:dyDescent="0.3">
      <c r="B11" s="257"/>
      <c r="C11" s="257"/>
      <c r="D11" s="342"/>
      <c r="E11" s="257"/>
      <c r="F11" s="257"/>
      <c r="G11" s="257"/>
      <c r="H11" s="334"/>
    </row>
    <row r="13" spans="2:12" ht="43.2" x14ac:dyDescent="0.3">
      <c r="B13" s="74" t="s">
        <v>87</v>
      </c>
      <c r="C13" s="74" t="s">
        <v>88</v>
      </c>
      <c r="D13" s="74" t="s">
        <v>347</v>
      </c>
      <c r="E13" s="329"/>
    </row>
    <row r="14" spans="2:12" ht="21" customHeight="1" x14ac:dyDescent="0.3">
      <c r="B14" s="257"/>
      <c r="C14" s="258"/>
      <c r="D14" s="258"/>
      <c r="E14" s="330"/>
    </row>
    <row r="15" spans="2:12" ht="21" customHeight="1" x14ac:dyDescent="0.3">
      <c r="B15" s="330"/>
      <c r="C15" s="330"/>
      <c r="D15" s="330"/>
      <c r="E15" s="330"/>
    </row>
    <row r="16" spans="2:12" ht="21" customHeight="1" x14ac:dyDescent="0.3">
      <c r="B16" s="364" t="s">
        <v>413</v>
      </c>
      <c r="C16" s="364"/>
      <c r="D16" s="364"/>
      <c r="E16" s="364"/>
      <c r="F16" s="259"/>
    </row>
    <row r="17" spans="2:6" x14ac:dyDescent="0.3">
      <c r="C17" s="223" t="str">
        <f>IF(C13='Formulas and Lists'!D7,"If other, specify at the right.","")</f>
        <v/>
      </c>
    </row>
    <row r="18" spans="2:6" x14ac:dyDescent="0.3">
      <c r="B18" s="366" t="s">
        <v>430</v>
      </c>
      <c r="C18" s="366"/>
      <c r="D18" s="366"/>
      <c r="E18" s="366"/>
    </row>
    <row r="19" spans="2:6" ht="57" customHeight="1" x14ac:dyDescent="0.3">
      <c r="B19" s="364" t="s">
        <v>431</v>
      </c>
      <c r="C19" s="364"/>
      <c r="D19" s="364"/>
      <c r="E19" s="364"/>
      <c r="F19" s="259"/>
    </row>
    <row r="20" spans="2:6" ht="45" customHeight="1" x14ac:dyDescent="0.3">
      <c r="B20" s="364" t="s">
        <v>414</v>
      </c>
      <c r="C20" s="364"/>
      <c r="D20" s="364"/>
      <c r="E20" s="364"/>
      <c r="F20" s="258"/>
    </row>
    <row r="21" spans="2:6" ht="47.25" customHeight="1" x14ac:dyDescent="0.3">
      <c r="B21" s="364" t="s">
        <v>415</v>
      </c>
      <c r="C21" s="364"/>
      <c r="D21" s="364"/>
      <c r="E21" s="364"/>
      <c r="F21" s="259"/>
    </row>
    <row r="22" spans="2:6" ht="15" customHeight="1" x14ac:dyDescent="0.3">
      <c r="B22" s="335"/>
      <c r="C22" s="335"/>
      <c r="D22" s="335"/>
      <c r="E22" s="335"/>
      <c r="F22" s="336"/>
    </row>
    <row r="23" spans="2:6" ht="58.5" customHeight="1" x14ac:dyDescent="0.3">
      <c r="B23" s="364" t="s">
        <v>446</v>
      </c>
      <c r="C23" s="364"/>
      <c r="D23" s="364"/>
      <c r="E23" s="364"/>
      <c r="F23" s="259"/>
    </row>
    <row r="24" spans="2:6" ht="58.5" customHeight="1" x14ac:dyDescent="0.3">
      <c r="B24" s="364" t="s">
        <v>453</v>
      </c>
      <c r="C24" s="364"/>
      <c r="D24" s="364"/>
      <c r="E24" s="364"/>
      <c r="F24" s="259"/>
    </row>
    <row r="25" spans="2:6" x14ac:dyDescent="0.3">
      <c r="B25" s="365" t="s">
        <v>416</v>
      </c>
      <c r="C25" s="365"/>
      <c r="D25" s="365"/>
      <c r="E25" s="365"/>
      <c r="F25" s="365"/>
    </row>
    <row r="26" spans="2:6" s="339" customFormat="1" ht="21" customHeight="1" x14ac:dyDescent="0.3">
      <c r="B26" s="364" t="s">
        <v>394</v>
      </c>
      <c r="C26" s="364"/>
      <c r="D26" s="364"/>
      <c r="E26" s="364"/>
      <c r="F26" s="340"/>
    </row>
    <row r="27" spans="2:6" s="339" customFormat="1" ht="21" customHeight="1" x14ac:dyDescent="0.3">
      <c r="B27" s="364" t="s">
        <v>398</v>
      </c>
      <c r="C27" s="364"/>
      <c r="D27" s="364"/>
      <c r="E27" s="364"/>
      <c r="F27" s="340"/>
    </row>
    <row r="28" spans="2:6" ht="49.5" customHeight="1" x14ac:dyDescent="0.3">
      <c r="B28" s="364" t="s">
        <v>447</v>
      </c>
      <c r="C28" s="364"/>
      <c r="D28" s="364"/>
      <c r="E28" s="364"/>
      <c r="F28" s="259"/>
    </row>
    <row r="30" spans="2:6" ht="39.75" customHeight="1" x14ac:dyDescent="0.3">
      <c r="B30" s="361" t="s">
        <v>162</v>
      </c>
      <c r="C30" s="361"/>
      <c r="D30" s="361"/>
      <c r="E30" s="361"/>
    </row>
    <row r="34" ht="15" customHeight="1" x14ac:dyDescent="0.3"/>
    <row r="35" ht="15" customHeight="1" x14ac:dyDescent="0.3"/>
    <row r="36" ht="15.75" customHeight="1" x14ac:dyDescent="0.3"/>
    <row r="38" ht="15" customHeight="1" x14ac:dyDescent="0.3"/>
    <row r="39" ht="15.75" customHeight="1" x14ac:dyDescent="0.3"/>
    <row r="41" ht="15.75" customHeight="1" x14ac:dyDescent="0.3"/>
    <row r="43" ht="15.75" customHeight="1" x14ac:dyDescent="0.3"/>
    <row r="45" ht="15" customHeight="1" x14ac:dyDescent="0.3"/>
    <row r="48" ht="15.75" customHeight="1" x14ac:dyDescent="0.3"/>
    <row r="50" ht="15.75" customHeight="1" x14ac:dyDescent="0.3"/>
  </sheetData>
  <sheetProtection algorithmName="SHA-512" hashValue="7fmQpyLtrZWtjRKbKumPcQRPii8kZYTbTDpkopCknAZSqIKmxuSNGNWUH6FplcWodxYbfJgt6+PveLRlhs8uRQ==" saltValue="+m1tApu/fjTeKTzALlkrYw==" spinCount="100000" sheet="1" selectLockedCells="1"/>
  <mergeCells count="13">
    <mergeCell ref="B1:C1"/>
    <mergeCell ref="B26:E26"/>
    <mergeCell ref="B27:E27"/>
    <mergeCell ref="B30:E30"/>
    <mergeCell ref="B19:E19"/>
    <mergeCell ref="B20:E20"/>
    <mergeCell ref="B21:E21"/>
    <mergeCell ref="B23:E23"/>
    <mergeCell ref="B24:E24"/>
    <mergeCell ref="B25:F25"/>
    <mergeCell ref="B16:E16"/>
    <mergeCell ref="B18:E18"/>
    <mergeCell ref="B28:E28"/>
  </mergeCells>
  <dataValidations count="1">
    <dataValidation type="list" allowBlank="1" showInputMessage="1" showErrorMessage="1" sqref="F28" xr:uid="{0FFEBACE-AC3C-4E2B-A47F-A2014FDB0394}">
      <formula1>"Select one, Yes, No, Not Applicable"</formula1>
    </dataValidation>
  </dataValidations>
  <pageMargins left="0.7" right="0.7" top="0.75" bottom="0.75" header="0.3" footer="0.3"/>
  <pageSetup scale="5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01D94AF-ECE4-4122-92F8-358DAFBE73F4}">
          <x14:formula1>
            <xm:f>'Formulas and Lists'!$M$3:$M$6</xm:f>
          </x14:formula1>
          <xm:sqref>F19 F21:F24 F16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J72"/>
  <sheetViews>
    <sheetView showGridLines="0" zoomScale="150" zoomScaleNormal="150" zoomScaleSheetLayoutView="130" workbookViewId="0">
      <selection activeCell="C4" sqref="C4"/>
    </sheetView>
  </sheetViews>
  <sheetFormatPr defaultColWidth="9.109375" defaultRowHeight="14.4" x14ac:dyDescent="0.3"/>
  <cols>
    <col min="1" max="1" width="2.88671875" style="76" customWidth="1"/>
    <col min="2" max="2" width="27.6640625" style="76" customWidth="1"/>
    <col min="3" max="3" width="21.6640625" style="76" customWidth="1"/>
    <col min="4" max="4" width="16.6640625" style="76" customWidth="1"/>
    <col min="5" max="5" width="17.6640625" style="76" customWidth="1"/>
    <col min="6" max="7" width="15.6640625" style="76" customWidth="1"/>
    <col min="8" max="9" width="17.6640625" style="76" customWidth="1"/>
    <col min="10" max="10" width="26.33203125" style="76" customWidth="1"/>
    <col min="11" max="11" width="22.44140625" style="76" customWidth="1"/>
    <col min="12" max="16384" width="9.109375" style="76"/>
  </cols>
  <sheetData>
    <row r="1" spans="2:9" ht="18" x14ac:dyDescent="0.3">
      <c r="B1" s="84" t="s">
        <v>183</v>
      </c>
    </row>
    <row r="3" spans="2:9" ht="33" customHeight="1" x14ac:dyDescent="0.3">
      <c r="B3" s="74" t="s">
        <v>37</v>
      </c>
      <c r="C3" s="74" t="s">
        <v>38</v>
      </c>
      <c r="D3" s="74" t="s">
        <v>417</v>
      </c>
      <c r="E3" s="74" t="s">
        <v>17</v>
      </c>
      <c r="F3" s="80" t="s">
        <v>348</v>
      </c>
      <c r="G3" s="80" t="s">
        <v>76</v>
      </c>
      <c r="H3" s="80" t="s">
        <v>77</v>
      </c>
      <c r="I3" s="80" t="s">
        <v>78</v>
      </c>
    </row>
    <row r="4" spans="2:9" ht="33.75" customHeight="1" x14ac:dyDescent="0.3">
      <c r="B4" s="260"/>
      <c r="C4" s="260"/>
      <c r="D4" s="264"/>
      <c r="E4" s="262"/>
      <c r="F4" s="331">
        <f>'5a. Est.Wat.Sv.– Nonirrigation'!D32+'5b. Est. Wat. Sav.–Irrigation'!C31</f>
        <v>0</v>
      </c>
      <c r="G4" s="250">
        <f>'6.Cost-Effectiveness Calculator'!I18</f>
        <v>0</v>
      </c>
      <c r="H4" s="332">
        <f>'4. Project Budget '!F35</f>
        <v>0</v>
      </c>
      <c r="I4" s="263"/>
    </row>
    <row r="5" spans="2:9" x14ac:dyDescent="0.3">
      <c r="E5" s="323"/>
      <c r="F5" s="345" t="s">
        <v>349</v>
      </c>
    </row>
    <row r="6" spans="2:9" ht="21" x14ac:dyDescent="0.3">
      <c r="B6" s="68" t="s">
        <v>391</v>
      </c>
    </row>
    <row r="7" spans="2:9" ht="10.5" customHeight="1" x14ac:dyDescent="0.3">
      <c r="B7" s="68"/>
    </row>
    <row r="8" spans="2:9" ht="61.5" customHeight="1" x14ac:dyDescent="0.3">
      <c r="B8" s="74" t="s">
        <v>350</v>
      </c>
      <c r="C8" s="367"/>
      <c r="D8" s="367"/>
      <c r="E8" s="367"/>
      <c r="F8" s="367"/>
      <c r="G8" s="367"/>
      <c r="H8" s="367"/>
      <c r="I8" s="367"/>
    </row>
    <row r="10" spans="2:9" ht="68.25" customHeight="1" x14ac:dyDescent="0.3">
      <c r="B10" s="74" t="s">
        <v>441</v>
      </c>
      <c r="C10" s="385"/>
      <c r="D10" s="386"/>
      <c r="E10" s="386"/>
      <c r="F10" s="386"/>
      <c r="G10" s="386"/>
      <c r="H10" s="386"/>
      <c r="I10" s="387"/>
    </row>
    <row r="12" spans="2:9" ht="45.75" customHeight="1" x14ac:dyDescent="0.3">
      <c r="B12" s="74" t="s">
        <v>448</v>
      </c>
      <c r="C12" s="367"/>
      <c r="D12" s="367"/>
      <c r="E12" s="367"/>
      <c r="F12" s="367"/>
      <c r="G12" s="367"/>
      <c r="H12" s="367"/>
      <c r="I12" s="367"/>
    </row>
    <row r="14" spans="2:9" ht="299.25" customHeight="1" x14ac:dyDescent="0.3">
      <c r="B14" s="74" t="s">
        <v>390</v>
      </c>
      <c r="C14" s="385"/>
      <c r="D14" s="386"/>
      <c r="E14" s="386"/>
      <c r="F14" s="386"/>
      <c r="G14" s="386"/>
      <c r="H14" s="386"/>
      <c r="I14" s="387"/>
    </row>
    <row r="16" spans="2:9" ht="29.25" customHeight="1" x14ac:dyDescent="0.3">
      <c r="B16" s="74" t="s">
        <v>163</v>
      </c>
      <c r="C16" s="367"/>
      <c r="D16" s="367"/>
      <c r="E16" s="367"/>
      <c r="F16" s="367"/>
      <c r="G16" s="367"/>
    </row>
    <row r="17" spans="2:10" ht="42.75" customHeight="1" x14ac:dyDescent="0.3">
      <c r="B17" s="74" t="s">
        <v>351</v>
      </c>
      <c r="C17" s="367"/>
      <c r="D17" s="367"/>
      <c r="E17" s="367"/>
      <c r="F17" s="367"/>
      <c r="G17" s="367"/>
    </row>
    <row r="18" spans="2:10" ht="40.5" customHeight="1" x14ac:dyDescent="0.3">
      <c r="B18" s="74" t="s">
        <v>352</v>
      </c>
      <c r="C18" s="391"/>
      <c r="D18" s="367"/>
      <c r="E18" s="367"/>
      <c r="F18" s="367"/>
      <c r="G18" s="367"/>
    </row>
    <row r="19" spans="2:10" x14ac:dyDescent="0.3">
      <c r="B19" s="78"/>
      <c r="C19" s="67"/>
      <c r="D19" s="67"/>
      <c r="E19" s="67"/>
    </row>
    <row r="20" spans="2:10" ht="23.25" customHeight="1" x14ac:dyDescent="0.3">
      <c r="B20" s="371" t="s">
        <v>174</v>
      </c>
      <c r="C20" s="372"/>
      <c r="D20" s="372"/>
      <c r="E20" s="373"/>
      <c r="F20" s="261"/>
    </row>
    <row r="21" spans="2:10" ht="20.25" customHeight="1" x14ac:dyDescent="0.3">
      <c r="B21" s="368" t="s">
        <v>180</v>
      </c>
      <c r="C21" s="369"/>
      <c r="D21" s="369"/>
      <c r="E21" s="369"/>
      <c r="F21" s="370"/>
      <c r="G21" s="69"/>
      <c r="H21" s="69"/>
      <c r="J21" s="69"/>
    </row>
    <row r="22" spans="2:10" ht="33" customHeight="1" x14ac:dyDescent="0.3">
      <c r="B22" s="371" t="s">
        <v>463</v>
      </c>
      <c r="C22" s="372"/>
      <c r="D22" s="372"/>
      <c r="E22" s="373"/>
      <c r="F22" s="276"/>
      <c r="G22" s="69"/>
      <c r="H22" s="69"/>
      <c r="I22" s="69"/>
      <c r="J22" s="69"/>
    </row>
    <row r="23" spans="2:10" ht="42.75" customHeight="1" x14ac:dyDescent="0.3">
      <c r="B23" s="371" t="s">
        <v>353</v>
      </c>
      <c r="C23" s="372"/>
      <c r="D23" s="372"/>
      <c r="E23" s="373"/>
      <c r="F23" s="257"/>
      <c r="G23" s="69"/>
      <c r="H23" s="69"/>
      <c r="I23" s="69"/>
      <c r="J23" s="69"/>
    </row>
    <row r="24" spans="2:10" ht="37.5" customHeight="1" x14ac:dyDescent="0.3">
      <c r="B24" s="371" t="s">
        <v>418</v>
      </c>
      <c r="C24" s="372"/>
      <c r="D24" s="372"/>
      <c r="E24" s="373"/>
      <c r="F24" s="277"/>
      <c r="G24" s="69"/>
      <c r="H24" s="69"/>
      <c r="I24" s="69"/>
      <c r="J24" s="69"/>
    </row>
    <row r="25" spans="2:10" x14ac:dyDescent="0.3">
      <c r="B25" s="376" t="s">
        <v>449</v>
      </c>
      <c r="C25" s="377"/>
      <c r="D25" s="377"/>
      <c r="E25" s="378"/>
      <c r="F25" s="375"/>
      <c r="G25" s="375"/>
      <c r="H25" s="69"/>
      <c r="I25" s="69"/>
      <c r="J25" s="69"/>
    </row>
    <row r="26" spans="2:10" x14ac:dyDescent="0.3">
      <c r="B26" s="379"/>
      <c r="C26" s="380"/>
      <c r="D26" s="380"/>
      <c r="E26" s="381"/>
      <c r="F26" s="375"/>
      <c r="G26" s="375"/>
      <c r="H26" s="69"/>
      <c r="I26" s="69"/>
      <c r="J26" s="69"/>
    </row>
    <row r="27" spans="2:10" x14ac:dyDescent="0.3">
      <c r="B27" s="379"/>
      <c r="C27" s="380"/>
      <c r="D27" s="380"/>
      <c r="E27" s="381"/>
      <c r="F27" s="375"/>
      <c r="G27" s="375"/>
      <c r="H27" s="69"/>
      <c r="I27" s="69"/>
      <c r="J27" s="69"/>
    </row>
    <row r="28" spans="2:10" x14ac:dyDescent="0.3">
      <c r="B28" s="379"/>
      <c r="C28" s="380"/>
      <c r="D28" s="380"/>
      <c r="E28" s="381"/>
      <c r="F28" s="375"/>
      <c r="G28" s="375"/>
      <c r="H28" s="69"/>
      <c r="I28" s="69"/>
      <c r="J28" s="69"/>
    </row>
    <row r="29" spans="2:10" x14ac:dyDescent="0.3">
      <c r="B29" s="382"/>
      <c r="C29" s="383"/>
      <c r="D29" s="383"/>
      <c r="E29" s="384"/>
      <c r="F29" s="375"/>
      <c r="G29" s="375"/>
      <c r="H29" s="69"/>
      <c r="I29" s="69"/>
      <c r="J29" s="69"/>
    </row>
    <row r="30" spans="2:10" ht="83.25" customHeight="1" x14ac:dyDescent="0.3">
      <c r="B30" s="374" t="s">
        <v>419</v>
      </c>
      <c r="C30" s="374"/>
      <c r="D30" s="374"/>
      <c r="E30" s="374"/>
      <c r="F30" s="374"/>
    </row>
    <row r="32" spans="2:10" ht="43.2" x14ac:dyDescent="0.3">
      <c r="B32" s="388" t="s">
        <v>94</v>
      </c>
      <c r="C32" s="389"/>
      <c r="D32" s="389"/>
      <c r="E32" s="390"/>
      <c r="F32" s="81" t="s">
        <v>187</v>
      </c>
    </row>
    <row r="33" spans="2:7" ht="46.5" customHeight="1" x14ac:dyDescent="0.3">
      <c r="B33" s="364" t="s">
        <v>434</v>
      </c>
      <c r="C33" s="364"/>
      <c r="D33" s="364"/>
      <c r="E33" s="364"/>
      <c r="F33" s="265"/>
    </row>
    <row r="34" spans="2:7" ht="34.5" customHeight="1" x14ac:dyDescent="0.3">
      <c r="B34" s="364" t="s">
        <v>457</v>
      </c>
      <c r="C34" s="364"/>
      <c r="D34" s="364"/>
      <c r="E34" s="364"/>
      <c r="F34" s="265"/>
    </row>
    <row r="35" spans="2:7" ht="34.5" customHeight="1" x14ac:dyDescent="0.3">
      <c r="B35" s="364" t="s">
        <v>420</v>
      </c>
      <c r="C35" s="364"/>
      <c r="D35" s="364"/>
      <c r="E35" s="364"/>
      <c r="F35" s="265"/>
    </row>
    <row r="36" spans="2:7" ht="34.5" customHeight="1" x14ac:dyDescent="0.3">
      <c r="B36" s="364" t="s">
        <v>443</v>
      </c>
      <c r="C36" s="364"/>
      <c r="D36" s="364"/>
      <c r="E36" s="364"/>
      <c r="F36" s="265"/>
      <c r="G36" s="79"/>
    </row>
    <row r="37" spans="2:7" ht="28.5" customHeight="1" x14ac:dyDescent="0.3">
      <c r="B37" s="364" t="s">
        <v>444</v>
      </c>
      <c r="C37" s="364"/>
      <c r="D37" s="364"/>
      <c r="E37" s="364"/>
      <c r="F37" s="265"/>
    </row>
    <row r="38" spans="2:7" ht="34.5" customHeight="1" x14ac:dyDescent="0.3">
      <c r="B38" s="364" t="s">
        <v>445</v>
      </c>
      <c r="C38" s="364"/>
      <c r="D38" s="364"/>
      <c r="E38" s="364"/>
      <c r="F38" s="265"/>
    </row>
    <row r="39" spans="2:7" ht="34.5" customHeight="1" x14ac:dyDescent="0.3">
      <c r="B39" s="364" t="s">
        <v>176</v>
      </c>
      <c r="C39" s="364"/>
      <c r="D39" s="364"/>
      <c r="E39" s="364"/>
      <c r="F39" s="265"/>
      <c r="G39" s="89"/>
    </row>
    <row r="40" spans="2:7" ht="18.75" customHeight="1" x14ac:dyDescent="0.3">
      <c r="B40" s="364" t="s">
        <v>175</v>
      </c>
      <c r="C40" s="364"/>
      <c r="D40" s="364"/>
      <c r="E40" s="364"/>
      <c r="F40" s="265"/>
      <c r="G40" s="89"/>
    </row>
    <row r="41" spans="2:7" ht="18.75" customHeight="1" x14ac:dyDescent="0.3">
      <c r="B41" s="364" t="s">
        <v>95</v>
      </c>
      <c r="C41" s="364"/>
      <c r="D41" s="364"/>
      <c r="E41" s="364"/>
      <c r="F41" s="265"/>
    </row>
    <row r="43" spans="2:7" ht="26.4" customHeight="1" x14ac:dyDescent="0.3">
      <c r="B43" s="368" t="s">
        <v>421</v>
      </c>
      <c r="C43" s="369"/>
      <c r="D43" s="369"/>
      <c r="E43" s="369"/>
      <c r="F43" s="370"/>
    </row>
    <row r="44" spans="2:7" x14ac:dyDescent="0.3">
      <c r="B44" s="364" t="s">
        <v>422</v>
      </c>
      <c r="C44" s="364"/>
      <c r="D44" s="364"/>
      <c r="E44" s="364"/>
      <c r="F44" s="261"/>
    </row>
    <row r="45" spans="2:7" x14ac:dyDescent="0.3">
      <c r="B45" s="364" t="s">
        <v>399</v>
      </c>
      <c r="C45" s="364"/>
      <c r="D45" s="364"/>
      <c r="E45" s="364"/>
      <c r="F45" s="265"/>
    </row>
    <row r="47" spans="2:7" x14ac:dyDescent="0.3">
      <c r="B47" s="364" t="s">
        <v>400</v>
      </c>
      <c r="C47" s="364"/>
      <c r="D47" s="364"/>
      <c r="E47" s="364"/>
      <c r="F47" s="261"/>
      <c r="G47" s="79"/>
    </row>
    <row r="48" spans="2:7" x14ac:dyDescent="0.3">
      <c r="B48" s="364" t="s">
        <v>423</v>
      </c>
      <c r="C48" s="364"/>
      <c r="D48" s="364"/>
      <c r="E48" s="364"/>
      <c r="F48" s="265"/>
    </row>
    <row r="50" spans="2:9" ht="48.75" customHeight="1" x14ac:dyDescent="0.3">
      <c r="B50" s="394" t="s">
        <v>458</v>
      </c>
      <c r="C50" s="394"/>
      <c r="D50" s="394"/>
      <c r="E50" s="394"/>
      <c r="F50" s="392"/>
    </row>
    <row r="51" spans="2:9" ht="30.75" customHeight="1" x14ac:dyDescent="0.3">
      <c r="B51" s="395" t="s">
        <v>410</v>
      </c>
      <c r="C51" s="396"/>
      <c r="D51" s="396"/>
      <c r="E51" s="397"/>
      <c r="F51" s="393"/>
    </row>
    <row r="52" spans="2:9" ht="15" customHeight="1" x14ac:dyDescent="0.3">
      <c r="B52" s="371" t="s">
        <v>401</v>
      </c>
      <c r="C52" s="372"/>
      <c r="D52" s="372"/>
      <c r="E52" s="373"/>
      <c r="F52" s="343"/>
    </row>
    <row r="53" spans="2:9" ht="37.5" customHeight="1" x14ac:dyDescent="0.3">
      <c r="B53" s="371" t="s">
        <v>442</v>
      </c>
      <c r="C53" s="372"/>
      <c r="D53" s="372"/>
      <c r="E53" s="373"/>
      <c r="F53" s="264"/>
    </row>
    <row r="55" spans="2:9" ht="45.75" customHeight="1" x14ac:dyDescent="0.3">
      <c r="B55" s="371" t="s">
        <v>424</v>
      </c>
      <c r="C55" s="372"/>
      <c r="D55" s="372"/>
      <c r="E55" s="373"/>
      <c r="F55" s="392"/>
      <c r="I55" s="67"/>
    </row>
    <row r="56" spans="2:9" x14ac:dyDescent="0.3">
      <c r="B56" s="398" t="s">
        <v>411</v>
      </c>
      <c r="C56" s="399"/>
      <c r="D56" s="399"/>
      <c r="E56" s="400"/>
      <c r="F56" s="393"/>
    </row>
    <row r="57" spans="2:9" x14ac:dyDescent="0.3">
      <c r="B57" s="371" t="s">
        <v>402</v>
      </c>
      <c r="C57" s="372"/>
      <c r="D57" s="372"/>
      <c r="E57" s="373"/>
      <c r="F57" s="265"/>
    </row>
    <row r="58" spans="2:9" x14ac:dyDescent="0.3">
      <c r="B58" s="364" t="s">
        <v>403</v>
      </c>
      <c r="C58" s="364"/>
      <c r="D58" s="364"/>
      <c r="E58" s="364"/>
      <c r="F58" s="265"/>
    </row>
    <row r="60" spans="2:9" x14ac:dyDescent="0.3">
      <c r="B60" s="67" t="s">
        <v>404</v>
      </c>
    </row>
    <row r="61" spans="2:9" ht="28.8" x14ac:dyDescent="0.3">
      <c r="B61" s="328" t="s">
        <v>405</v>
      </c>
      <c r="C61" s="385"/>
      <c r="D61" s="386"/>
      <c r="E61" s="386"/>
      <c r="F61" s="386"/>
      <c r="G61" s="386"/>
      <c r="H61" s="386"/>
      <c r="I61" s="387"/>
    </row>
    <row r="62" spans="2:9" ht="28.8" x14ac:dyDescent="0.3">
      <c r="B62" s="328" t="s">
        <v>425</v>
      </c>
      <c r="C62" s="385"/>
      <c r="D62" s="386"/>
      <c r="E62" s="386"/>
      <c r="F62" s="386"/>
      <c r="G62" s="386"/>
      <c r="H62" s="386"/>
      <c r="I62" s="387"/>
    </row>
    <row r="63" spans="2:9" ht="28.8" x14ac:dyDescent="0.3">
      <c r="B63" s="328" t="s">
        <v>426</v>
      </c>
      <c r="C63" s="385"/>
      <c r="D63" s="386"/>
      <c r="E63" s="386"/>
      <c r="F63" s="386"/>
      <c r="G63" s="386"/>
      <c r="H63" s="386"/>
      <c r="I63" s="387"/>
    </row>
    <row r="64" spans="2:9" ht="43.2" x14ac:dyDescent="0.3">
      <c r="B64" s="328" t="s">
        <v>406</v>
      </c>
      <c r="C64" s="385"/>
      <c r="D64" s="386"/>
      <c r="E64" s="386"/>
      <c r="F64" s="386"/>
      <c r="G64" s="386"/>
      <c r="H64" s="386"/>
      <c r="I64" s="387"/>
    </row>
    <row r="66" spans="2:6" x14ac:dyDescent="0.3">
      <c r="B66" s="364" t="s">
        <v>407</v>
      </c>
      <c r="C66" s="364"/>
      <c r="D66" s="364"/>
      <c r="E66" s="364"/>
      <c r="F66" s="264"/>
    </row>
    <row r="68" spans="2:6" x14ac:dyDescent="0.3">
      <c r="B68" s="364" t="s">
        <v>408</v>
      </c>
      <c r="C68" s="364"/>
      <c r="D68" s="364"/>
      <c r="E68" s="364"/>
      <c r="F68" s="264"/>
    </row>
    <row r="70" spans="2:6" ht="15" customHeight="1" x14ac:dyDescent="0.3">
      <c r="B70" s="364" t="s">
        <v>409</v>
      </c>
      <c r="C70" s="364"/>
      <c r="D70" s="364"/>
      <c r="E70" s="364"/>
      <c r="F70" s="264"/>
    </row>
    <row r="72" spans="2:6" ht="35.1" customHeight="1" x14ac:dyDescent="0.3">
      <c r="B72" s="361" t="s">
        <v>162</v>
      </c>
      <c r="C72" s="361"/>
      <c r="D72" s="361"/>
    </row>
  </sheetData>
  <sheetProtection algorithmName="SHA-512" hashValue="7XJyf57hM44GBQs9a8b+ceNLtzWEsRcLtfGEnwJ16aGTjG1Y3/nWQVpkODw62SMtDkeyiN57klCobuz8GEbMvg==" saltValue="qb5JwRk6Vsx8xSf/+6Rufw==" spinCount="100000" sheet="1" objects="1" scenarios="1"/>
  <mergeCells count="52">
    <mergeCell ref="B57:E57"/>
    <mergeCell ref="B58:E58"/>
    <mergeCell ref="B51:E51"/>
    <mergeCell ref="B56:E56"/>
    <mergeCell ref="B52:E52"/>
    <mergeCell ref="B68:E68"/>
    <mergeCell ref="B70:E70"/>
    <mergeCell ref="C61:I61"/>
    <mergeCell ref="C62:I62"/>
    <mergeCell ref="C63:I63"/>
    <mergeCell ref="C64:I64"/>
    <mergeCell ref="B66:E66"/>
    <mergeCell ref="F50:F51"/>
    <mergeCell ref="B50:E50"/>
    <mergeCell ref="F55:F56"/>
    <mergeCell ref="B53:E53"/>
    <mergeCell ref="B55:E55"/>
    <mergeCell ref="B72:D72"/>
    <mergeCell ref="C8:I8"/>
    <mergeCell ref="C16:G16"/>
    <mergeCell ref="C10:I10"/>
    <mergeCell ref="B33:E33"/>
    <mergeCell ref="B34:E34"/>
    <mergeCell ref="B35:E35"/>
    <mergeCell ref="B32:E32"/>
    <mergeCell ref="B36:E36"/>
    <mergeCell ref="B37:E37"/>
    <mergeCell ref="B38:E38"/>
    <mergeCell ref="B39:E39"/>
    <mergeCell ref="C18:G18"/>
    <mergeCell ref="C17:G17"/>
    <mergeCell ref="C14:I14"/>
    <mergeCell ref="B22:E22"/>
    <mergeCell ref="B48:E48"/>
    <mergeCell ref="B30:F30"/>
    <mergeCell ref="B41:E41"/>
    <mergeCell ref="F26:G26"/>
    <mergeCell ref="F25:G25"/>
    <mergeCell ref="F27:G27"/>
    <mergeCell ref="F28:G28"/>
    <mergeCell ref="F29:G29"/>
    <mergeCell ref="B40:E40"/>
    <mergeCell ref="B25:E29"/>
    <mergeCell ref="C12:I12"/>
    <mergeCell ref="B43:F43"/>
    <mergeCell ref="B44:E44"/>
    <mergeCell ref="B45:E45"/>
    <mergeCell ref="B47:E47"/>
    <mergeCell ref="B23:E23"/>
    <mergeCell ref="B24:E24"/>
    <mergeCell ref="B21:F21"/>
    <mergeCell ref="B20:E20"/>
  </mergeCells>
  <dataValidations count="1">
    <dataValidation type="list" allowBlank="1" showInputMessage="1" showErrorMessage="1" sqref="F52" xr:uid="{F1A79B67-160C-48D4-89FE-DF9797B523DD}">
      <formula1>"Select one, Caloosahatchee River and Estuary, Central Indian River Lagoon, Lake Okeechobee, St. Lucie River and Estuary"</formula1>
    </dataValidation>
  </dataValidations>
  <hyperlinks>
    <hyperlink ref="B51" r:id="rId1" xr:uid="{35C70D9B-E5D0-418D-8EEF-33F27183D7D8}"/>
    <hyperlink ref="B56" r:id="rId2" xr:uid="{8D4F14A2-2810-45F1-A4C2-EAFBBFF0D11C}"/>
  </hyperlinks>
  <pageMargins left="0.7" right="0.7" top="0.75" bottom="0.75" header="0.3" footer="0.3"/>
  <pageSetup scale="58" orientation="portrait" r:id="rId3"/>
  <rowBreaks count="1" manualBreakCount="1">
    <brk id="31" max="1638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'Formulas and Lists'!$G$3:$G$5</xm:f>
          </x14:formula1>
          <xm:sqref>F20</xm:sqref>
        </x14:dataValidation>
        <x14:dataValidation type="list" allowBlank="1" showInputMessage="1" showErrorMessage="1" xr:uid="{B5D866F0-E729-413B-9FFA-98FCA973DC9B}">
          <x14:formula1>
            <xm:f>'Formulas and Lists'!$M$3:$M$6</xm:f>
          </x14:formula1>
          <xm:sqref>F44 F70 F68 F50 F66 F55 F53</xm:sqref>
        </x14:dataValidation>
        <x14:dataValidation type="list" allowBlank="1" showInputMessage="1" showErrorMessage="1" xr:uid="{4D6A8544-FE6D-4AFF-A9A4-73CA01855DB4}">
          <x14:formula1>
            <xm:f>'Formulas and Lists'!$G$9:$G$14</xm:f>
          </x14:formula1>
          <xm:sqref>F47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AG103"/>
  <sheetViews>
    <sheetView topLeftCell="A59" workbookViewId="0">
      <selection activeCell="A4" sqref="A4:A8"/>
    </sheetView>
  </sheetViews>
  <sheetFormatPr defaultRowHeight="14.4" x14ac:dyDescent="0.3"/>
  <cols>
    <col min="7" max="7" width="15.44140625" customWidth="1"/>
  </cols>
  <sheetData>
    <row r="1" spans="1:33" ht="18" x14ac:dyDescent="0.3">
      <c r="A1" s="68"/>
      <c r="B1" s="68"/>
      <c r="C1" s="68"/>
      <c r="D1" s="68"/>
      <c r="E1" s="68"/>
      <c r="F1" s="68"/>
      <c r="G1" s="68"/>
      <c r="H1" s="68"/>
      <c r="I1" s="68"/>
      <c r="J1" s="68"/>
      <c r="K1" s="68"/>
      <c r="L1" s="68"/>
      <c r="M1" s="68"/>
      <c r="N1" s="68"/>
      <c r="O1" s="68"/>
      <c r="P1" s="237" t="s">
        <v>320</v>
      </c>
      <c r="Q1" s="234" t="s">
        <v>290</v>
      </c>
      <c r="R1" s="234" t="s">
        <v>317</v>
      </c>
      <c r="X1" s="68"/>
      <c r="Y1" s="68"/>
      <c r="Z1" s="68"/>
      <c r="AA1" s="68"/>
      <c r="AB1" s="68"/>
      <c r="AC1" s="68"/>
      <c r="AD1" s="68"/>
      <c r="AE1" s="68"/>
      <c r="AF1" s="68"/>
      <c r="AG1" s="68"/>
    </row>
    <row r="2" spans="1:33" ht="18" x14ac:dyDescent="0.3">
      <c r="A2" s="68"/>
      <c r="B2" s="68"/>
      <c r="C2" s="68"/>
      <c r="D2" s="68"/>
      <c r="E2" s="68"/>
      <c r="F2" s="68"/>
      <c r="G2" s="68"/>
      <c r="H2" s="68"/>
      <c r="I2" s="68"/>
      <c r="J2" s="68"/>
      <c r="K2" s="68"/>
      <c r="L2" s="68"/>
      <c r="M2" s="68"/>
      <c r="N2" s="68"/>
      <c r="O2" s="68"/>
      <c r="P2" s="235" t="s">
        <v>291</v>
      </c>
      <c r="Q2" s="236">
        <v>3.6</v>
      </c>
      <c r="R2" s="236">
        <v>0.28000000000000003</v>
      </c>
      <c r="X2" s="68"/>
      <c r="Y2" s="68"/>
      <c r="Z2" s="68"/>
      <c r="AA2" s="68"/>
      <c r="AB2" s="68"/>
      <c r="AC2" s="68"/>
      <c r="AD2" s="68"/>
      <c r="AE2" s="68"/>
      <c r="AF2" s="68"/>
      <c r="AG2" s="68"/>
    </row>
    <row r="3" spans="1:33" ht="36" x14ac:dyDescent="0.3">
      <c r="A3" s="70" t="s">
        <v>164</v>
      </c>
      <c r="B3" s="68"/>
      <c r="C3" s="68"/>
      <c r="D3" s="68" t="s">
        <v>164</v>
      </c>
      <c r="E3" s="68"/>
      <c r="F3" s="68"/>
      <c r="G3" s="71" t="s">
        <v>164</v>
      </c>
      <c r="H3" s="68"/>
      <c r="I3" s="70" t="s">
        <v>164</v>
      </c>
      <c r="J3" s="68"/>
      <c r="K3" s="68"/>
      <c r="L3" s="68"/>
      <c r="M3" s="71" t="s">
        <v>164</v>
      </c>
      <c r="N3" s="68"/>
      <c r="O3" s="68"/>
      <c r="P3" s="235" t="s">
        <v>292</v>
      </c>
      <c r="Q3" s="236">
        <v>3.6</v>
      </c>
      <c r="R3" s="236">
        <v>0.28000000000000003</v>
      </c>
      <c r="X3" s="68"/>
      <c r="Y3" s="68"/>
      <c r="Z3" s="68"/>
      <c r="AA3" s="68"/>
      <c r="AB3" s="68"/>
      <c r="AC3" s="68"/>
      <c r="AD3" s="68"/>
      <c r="AE3" s="68"/>
      <c r="AF3" s="68"/>
      <c r="AG3" s="68"/>
    </row>
    <row r="4" spans="1:33" ht="18" x14ac:dyDescent="0.3">
      <c r="A4" s="70" t="s">
        <v>329</v>
      </c>
      <c r="B4" s="68"/>
      <c r="C4" s="68"/>
      <c r="D4" s="68" t="s">
        <v>167</v>
      </c>
      <c r="E4" s="68"/>
      <c r="F4" s="68"/>
      <c r="G4" s="68" t="s">
        <v>156</v>
      </c>
      <c r="H4" s="68"/>
      <c r="I4" s="70" t="s">
        <v>172</v>
      </c>
      <c r="J4" s="68"/>
      <c r="K4" s="68"/>
      <c r="L4" s="68"/>
      <c r="M4" s="68" t="s">
        <v>156</v>
      </c>
      <c r="N4" s="68"/>
      <c r="O4" s="68"/>
      <c r="P4" s="235" t="s">
        <v>293</v>
      </c>
      <c r="Q4" s="236">
        <v>2</v>
      </c>
      <c r="R4" s="236">
        <v>0.5</v>
      </c>
      <c r="X4" s="68"/>
      <c r="Y4" s="68"/>
      <c r="Z4" s="68"/>
      <c r="AA4" s="68"/>
      <c r="AB4" s="68"/>
      <c r="AC4" s="68"/>
      <c r="AD4" s="68"/>
      <c r="AE4" s="68"/>
      <c r="AF4" s="68"/>
      <c r="AG4" s="68"/>
    </row>
    <row r="5" spans="1:33" ht="18" x14ac:dyDescent="0.3">
      <c r="A5" s="70" t="s">
        <v>330</v>
      </c>
      <c r="B5" s="68"/>
      <c r="C5" s="68"/>
      <c r="D5" s="68" t="s">
        <v>168</v>
      </c>
      <c r="E5" s="68"/>
      <c r="F5" s="68"/>
      <c r="G5" s="68" t="s">
        <v>74</v>
      </c>
      <c r="H5" s="68"/>
      <c r="I5" s="70" t="s">
        <v>165</v>
      </c>
      <c r="J5" s="68"/>
      <c r="K5" s="68"/>
      <c r="L5" s="68"/>
      <c r="M5" s="68" t="s">
        <v>74</v>
      </c>
      <c r="N5" s="68"/>
      <c r="O5" s="68"/>
      <c r="P5" s="235" t="s">
        <v>294</v>
      </c>
      <c r="Q5" s="236">
        <v>2</v>
      </c>
      <c r="R5" s="236">
        <v>0.5</v>
      </c>
      <c r="X5" s="68"/>
      <c r="Y5" s="68"/>
      <c r="Z5" s="68"/>
      <c r="AA5" s="68"/>
      <c r="AB5" s="68"/>
      <c r="AC5" s="68"/>
      <c r="AD5" s="68"/>
      <c r="AE5" s="68"/>
      <c r="AF5" s="68"/>
      <c r="AG5" s="68"/>
    </row>
    <row r="6" spans="1:33" ht="18" x14ac:dyDescent="0.3">
      <c r="A6" s="70" t="s">
        <v>333</v>
      </c>
      <c r="B6" s="68"/>
      <c r="C6" s="68"/>
      <c r="D6" s="68" t="s">
        <v>169</v>
      </c>
      <c r="E6" s="68"/>
      <c r="F6" s="68"/>
      <c r="G6" s="68"/>
      <c r="H6" s="68"/>
      <c r="I6" s="70" t="s">
        <v>166</v>
      </c>
      <c r="J6" s="68"/>
      <c r="K6" s="68"/>
      <c r="L6" s="68"/>
      <c r="M6" s="68" t="s">
        <v>392</v>
      </c>
      <c r="N6" s="68"/>
      <c r="O6" s="68"/>
      <c r="P6" s="235" t="s">
        <v>295</v>
      </c>
      <c r="Q6" s="236">
        <v>2</v>
      </c>
      <c r="R6" s="236">
        <v>0.5</v>
      </c>
      <c r="X6" s="68"/>
      <c r="Y6" s="68"/>
      <c r="Z6" s="68"/>
      <c r="AA6" s="68"/>
      <c r="AB6" s="68"/>
      <c r="AC6" s="68"/>
      <c r="AD6" s="68"/>
      <c r="AE6" s="68"/>
      <c r="AF6" s="68"/>
      <c r="AG6" s="68"/>
    </row>
    <row r="7" spans="1:33" ht="18.600000000000001" thickBot="1" x14ac:dyDescent="0.35">
      <c r="A7" s="70" t="s">
        <v>331</v>
      </c>
      <c r="B7" s="68"/>
      <c r="C7" s="68"/>
      <c r="D7" s="68" t="s">
        <v>173</v>
      </c>
      <c r="E7" s="68"/>
      <c r="F7" s="68"/>
      <c r="G7" s="68"/>
      <c r="H7" s="68"/>
      <c r="J7" s="68"/>
      <c r="K7" s="68"/>
      <c r="L7" s="68"/>
      <c r="M7" s="68"/>
      <c r="N7" s="68"/>
      <c r="O7" s="68"/>
      <c r="P7" s="235" t="s">
        <v>296</v>
      </c>
      <c r="Q7" s="236">
        <v>2</v>
      </c>
      <c r="R7" s="236">
        <v>0.5</v>
      </c>
      <c r="X7" s="68"/>
      <c r="Y7" s="68"/>
      <c r="Z7" s="68"/>
      <c r="AA7" s="68"/>
      <c r="AB7" s="68"/>
      <c r="AC7" s="68"/>
      <c r="AD7" s="68"/>
      <c r="AE7" s="68"/>
      <c r="AF7" s="68"/>
      <c r="AG7" s="68"/>
    </row>
    <row r="8" spans="1:33" ht="18.600000000000001" thickBot="1" x14ac:dyDescent="0.35">
      <c r="A8" s="70" t="s">
        <v>332</v>
      </c>
      <c r="B8" s="68"/>
      <c r="C8" s="68"/>
      <c r="D8" s="68" t="s">
        <v>170</v>
      </c>
      <c r="E8" s="68"/>
      <c r="F8" s="68"/>
      <c r="G8" s="68"/>
      <c r="H8" s="68"/>
      <c r="I8" s="68"/>
      <c r="J8" s="68"/>
      <c r="K8" s="68"/>
      <c r="L8" s="68"/>
      <c r="M8" s="68"/>
      <c r="N8" s="68"/>
      <c r="O8" s="68"/>
      <c r="P8" s="235" t="s">
        <v>297</v>
      </c>
      <c r="Q8" s="236">
        <v>2</v>
      </c>
      <c r="R8" s="236">
        <v>0.5</v>
      </c>
      <c r="S8" s="401" t="s">
        <v>319</v>
      </c>
      <c r="T8" s="402"/>
      <c r="U8" s="402"/>
      <c r="V8" s="402"/>
      <c r="W8" s="403"/>
      <c r="X8" s="68"/>
      <c r="Y8" s="68"/>
      <c r="Z8" s="68"/>
      <c r="AA8" s="68"/>
      <c r="AB8" s="68"/>
      <c r="AC8" s="68"/>
      <c r="AD8" s="68"/>
      <c r="AE8" s="68"/>
      <c r="AF8" s="68"/>
      <c r="AG8" s="68"/>
    </row>
    <row r="9" spans="1:33" ht="57.6" x14ac:dyDescent="0.3">
      <c r="A9" s="68"/>
      <c r="B9" s="68"/>
      <c r="C9" s="68"/>
      <c r="D9" s="68"/>
      <c r="E9" s="68"/>
      <c r="F9" s="68"/>
      <c r="G9" s="71" t="s">
        <v>164</v>
      </c>
      <c r="H9" s="68"/>
      <c r="I9" s="68"/>
      <c r="J9" s="68"/>
      <c r="K9" s="68"/>
      <c r="L9" s="68"/>
      <c r="M9" s="68"/>
      <c r="N9" s="68"/>
      <c r="O9" s="68"/>
      <c r="P9" s="235" t="s">
        <v>298</v>
      </c>
      <c r="Q9" s="236">
        <v>2</v>
      </c>
      <c r="R9" s="236">
        <v>0.5</v>
      </c>
      <c r="S9" s="242" t="s">
        <v>312</v>
      </c>
      <c r="T9" s="241" t="s">
        <v>313</v>
      </c>
      <c r="U9" s="241" t="s">
        <v>314</v>
      </c>
      <c r="V9" s="241" t="s">
        <v>315</v>
      </c>
      <c r="W9" s="243" t="s">
        <v>316</v>
      </c>
      <c r="X9" s="68"/>
      <c r="Y9" s="68"/>
      <c r="Z9" s="68"/>
      <c r="AA9" s="68"/>
      <c r="AB9" s="68"/>
      <c r="AC9" s="68"/>
      <c r="AD9" s="68"/>
      <c r="AE9" s="68"/>
      <c r="AF9" s="68"/>
      <c r="AG9" s="68"/>
    </row>
    <row r="10" spans="1:33" ht="18.600000000000001" thickBot="1" x14ac:dyDescent="0.35">
      <c r="A10" s="68"/>
      <c r="B10" s="68"/>
      <c r="C10" s="68"/>
      <c r="D10" s="68"/>
      <c r="E10" s="68"/>
      <c r="F10" s="68"/>
      <c r="G10" s="68" t="s">
        <v>395</v>
      </c>
      <c r="H10" s="68"/>
      <c r="I10" s="68"/>
      <c r="J10" s="68"/>
      <c r="K10" s="68"/>
      <c r="L10" s="68"/>
      <c r="M10" s="68"/>
      <c r="N10" s="68"/>
      <c r="O10" s="68"/>
      <c r="P10" s="235" t="s">
        <v>299</v>
      </c>
      <c r="Q10" s="236">
        <v>1.5</v>
      </c>
      <c r="R10" s="236">
        <v>0.66</v>
      </c>
      <c r="S10" s="244" t="e">
        <f>VLOOKUP('5b. Est. Wat. Sav.–Irrigation'!E14,'Formulas and Lists'!$P$2:$R$20,3,FALSE)</f>
        <v>#N/A</v>
      </c>
      <c r="T10" s="247" t="e">
        <f>VLOOKUP('5b. Est. Wat. Sav.–Irrigation'!E14,'Formulas and Lists'!$P$2:$R$20,2,FALSE)</f>
        <v>#N/A</v>
      </c>
      <c r="U10" s="248" t="e">
        <f>'5b. Est. Wat. Sav.–Irrigation'!E13/T10</f>
        <v>#N/A</v>
      </c>
      <c r="V10" s="245" t="e">
        <f>VLOOKUP('5b. Est. Wat. Sav.–Irrigation'!E15,'Formulas and Lists'!$P$2:$R$20,3,FALSE)</f>
        <v>#N/A</v>
      </c>
      <c r="W10" s="246" t="e">
        <f>VLOOKUP('5b. Est. Wat. Sav.–Irrigation'!E15,'Formulas and Lists'!$P$2:$R$20,2,FALSE)</f>
        <v>#N/A</v>
      </c>
      <c r="X10" s="68"/>
      <c r="Y10" s="68"/>
      <c r="Z10" s="68"/>
      <c r="AA10" s="68"/>
      <c r="AB10" s="68"/>
      <c r="AC10" s="68"/>
      <c r="AD10" s="68"/>
      <c r="AE10" s="68"/>
      <c r="AF10" s="68"/>
      <c r="AG10" s="68"/>
    </row>
    <row r="11" spans="1:33" ht="18" x14ac:dyDescent="0.3">
      <c r="A11" s="68"/>
      <c r="B11" s="68"/>
      <c r="C11" s="68"/>
      <c r="D11" s="68"/>
      <c r="E11" s="68"/>
      <c r="F11" s="68"/>
      <c r="G11" s="68" t="s">
        <v>396</v>
      </c>
      <c r="H11" s="68"/>
      <c r="I11" s="68"/>
      <c r="J11" s="68"/>
      <c r="K11" s="68"/>
      <c r="L11" s="68"/>
      <c r="M11" s="68"/>
      <c r="N11" s="68"/>
      <c r="O11" s="68"/>
      <c r="P11" s="235" t="s">
        <v>300</v>
      </c>
      <c r="Q11" s="236">
        <v>1.5</v>
      </c>
      <c r="R11" s="236">
        <v>0.66</v>
      </c>
      <c r="X11" s="68"/>
      <c r="Y11" s="68"/>
      <c r="Z11" s="68"/>
      <c r="AA11" s="68"/>
      <c r="AB11" s="68"/>
      <c r="AC11" s="68"/>
      <c r="AD11" s="68"/>
      <c r="AE11" s="68"/>
      <c r="AF11" s="68"/>
      <c r="AG11" s="68"/>
    </row>
    <row r="12" spans="1:33" ht="18" x14ac:dyDescent="0.3">
      <c r="A12" s="68"/>
      <c r="B12" s="68"/>
      <c r="C12" s="68"/>
      <c r="D12" s="68"/>
      <c r="E12" s="68"/>
      <c r="F12" s="68"/>
      <c r="G12" s="68" t="s">
        <v>435</v>
      </c>
      <c r="H12" s="68"/>
      <c r="I12" s="68"/>
      <c r="J12" s="68"/>
      <c r="K12" s="68"/>
      <c r="L12" s="68"/>
      <c r="M12" s="68"/>
      <c r="N12" s="68"/>
      <c r="O12" s="68"/>
      <c r="P12" s="235" t="s">
        <v>301</v>
      </c>
      <c r="Q12" s="236">
        <v>1.4</v>
      </c>
      <c r="R12" s="236">
        <v>0.71</v>
      </c>
      <c r="X12" s="68"/>
      <c r="Y12" s="68"/>
      <c r="Z12" s="68"/>
      <c r="AA12" s="68"/>
      <c r="AB12" s="68"/>
      <c r="AC12" s="68"/>
      <c r="AD12" s="68"/>
      <c r="AE12" s="68"/>
      <c r="AF12" s="68"/>
      <c r="AG12" s="68"/>
    </row>
    <row r="13" spans="1:33" ht="18" x14ac:dyDescent="0.3">
      <c r="A13" s="68"/>
      <c r="B13" s="68"/>
      <c r="C13" s="68"/>
      <c r="D13" s="68"/>
      <c r="E13" s="68"/>
      <c r="F13" s="68"/>
      <c r="G13" s="68" t="s">
        <v>397</v>
      </c>
      <c r="H13" s="68"/>
      <c r="I13" s="68"/>
      <c r="J13" s="68"/>
      <c r="K13" s="68"/>
      <c r="L13" s="68"/>
      <c r="M13" s="68"/>
      <c r="N13" s="68"/>
      <c r="O13" s="68"/>
      <c r="P13" s="235" t="s">
        <v>302</v>
      </c>
      <c r="Q13" s="236">
        <v>1.4</v>
      </c>
      <c r="R13" s="236">
        <v>0.71</v>
      </c>
      <c r="X13" s="68"/>
      <c r="Y13" s="68"/>
      <c r="Z13" s="68"/>
      <c r="AA13" s="68"/>
      <c r="AB13" s="68"/>
      <c r="AC13" s="68"/>
      <c r="AD13" s="68"/>
      <c r="AE13" s="68"/>
      <c r="AF13" s="68"/>
      <c r="AG13" s="68"/>
    </row>
    <row r="14" spans="1:33" ht="18" x14ac:dyDescent="0.3">
      <c r="A14" s="68"/>
      <c r="B14" s="199"/>
      <c r="G14" s="68" t="s">
        <v>170</v>
      </c>
      <c r="H14" s="68"/>
      <c r="I14" s="68"/>
      <c r="J14" s="68"/>
      <c r="K14" s="68"/>
      <c r="L14" s="119"/>
      <c r="M14" s="119"/>
      <c r="P14" s="235" t="s">
        <v>303</v>
      </c>
      <c r="Q14" s="236">
        <v>1.3</v>
      </c>
      <c r="R14" s="236">
        <v>0.77</v>
      </c>
      <c r="X14" s="69"/>
      <c r="Y14" s="68"/>
      <c r="Z14" s="68"/>
      <c r="AA14" s="68"/>
      <c r="AB14" s="68"/>
      <c r="AC14" s="68"/>
      <c r="AD14" s="68"/>
      <c r="AE14" s="68"/>
      <c r="AF14" s="68"/>
      <c r="AG14" s="68"/>
    </row>
    <row r="15" spans="1:33" ht="18" x14ac:dyDescent="0.3">
      <c r="B15" s="199"/>
      <c r="I15" s="114"/>
      <c r="K15" s="118"/>
      <c r="L15" s="119"/>
      <c r="M15" s="119"/>
      <c r="P15" s="235" t="s">
        <v>304</v>
      </c>
      <c r="Q15" s="236">
        <v>1.3</v>
      </c>
      <c r="R15" s="236">
        <v>0.77</v>
      </c>
      <c r="X15" s="69"/>
      <c r="Y15" s="68"/>
      <c r="Z15" s="68"/>
      <c r="AA15" s="68"/>
      <c r="AB15" s="68"/>
      <c r="AC15" s="68"/>
      <c r="AD15" s="68"/>
      <c r="AE15" s="68"/>
      <c r="AF15" s="68"/>
      <c r="AG15" s="68"/>
    </row>
    <row r="16" spans="1:33" ht="18" x14ac:dyDescent="0.3">
      <c r="B16" s="199"/>
      <c r="I16" s="114"/>
      <c r="K16" s="118"/>
      <c r="L16" s="119"/>
      <c r="M16" s="119"/>
      <c r="P16" s="235" t="s">
        <v>305</v>
      </c>
      <c r="Q16" s="236">
        <v>1.25</v>
      </c>
      <c r="R16" s="233">
        <v>0.8</v>
      </c>
      <c r="X16" s="69"/>
      <c r="Y16" s="68"/>
      <c r="Z16" s="68"/>
      <c r="AA16" s="68"/>
      <c r="AB16" s="68"/>
      <c r="AC16" s="68"/>
      <c r="AD16" s="68"/>
      <c r="AE16" s="68"/>
      <c r="AF16" s="68"/>
      <c r="AG16" s="68"/>
    </row>
    <row r="17" spans="2:33" ht="18" x14ac:dyDescent="0.3">
      <c r="B17" s="199"/>
      <c r="I17" s="114"/>
      <c r="K17" s="118"/>
      <c r="L17" s="119"/>
      <c r="M17" s="119"/>
      <c r="P17" s="235" t="s">
        <v>306</v>
      </c>
      <c r="Q17" s="236">
        <v>1.18</v>
      </c>
      <c r="R17" s="236">
        <v>0.85</v>
      </c>
      <c r="X17" s="69"/>
      <c r="Y17" s="68"/>
      <c r="Z17" s="68"/>
      <c r="AA17" s="68"/>
      <c r="AB17" s="68"/>
      <c r="AC17" s="68"/>
      <c r="AD17" s="68"/>
      <c r="AE17" s="68"/>
      <c r="AF17" s="68"/>
      <c r="AG17" s="68"/>
    </row>
    <row r="18" spans="2:33" ht="18" x14ac:dyDescent="0.3">
      <c r="B18" s="199"/>
      <c r="I18" s="114"/>
      <c r="K18" s="118"/>
      <c r="L18" s="119"/>
      <c r="M18" s="119"/>
      <c r="P18" s="235" t="s">
        <v>307</v>
      </c>
      <c r="Q18" s="236">
        <v>1.18</v>
      </c>
      <c r="R18" s="236">
        <v>0.85</v>
      </c>
      <c r="X18" s="69"/>
      <c r="Y18" s="69"/>
      <c r="Z18" s="69"/>
      <c r="AA18" s="69"/>
      <c r="AB18" s="69"/>
      <c r="AC18" s="69"/>
      <c r="AD18" s="69"/>
      <c r="AE18" s="68"/>
      <c r="AF18" s="68"/>
      <c r="AG18" s="68"/>
    </row>
    <row r="19" spans="2:33" ht="18" x14ac:dyDescent="0.3">
      <c r="B19" s="199"/>
      <c r="I19" s="114"/>
      <c r="K19" s="118"/>
      <c r="L19" s="119"/>
      <c r="M19" s="119"/>
      <c r="P19" s="235" t="s">
        <v>308</v>
      </c>
      <c r="Q19" s="236">
        <v>1.18</v>
      </c>
      <c r="R19" s="236">
        <v>0.85</v>
      </c>
      <c r="X19" s="69"/>
      <c r="Y19" s="69"/>
      <c r="Z19" s="69"/>
      <c r="AA19" s="69"/>
      <c r="AB19" s="69"/>
      <c r="AC19" s="69"/>
      <c r="AD19" s="69"/>
      <c r="AE19" s="68"/>
      <c r="AF19" s="68"/>
      <c r="AG19" s="68"/>
    </row>
    <row r="20" spans="2:33" ht="18.600000000000001" thickBot="1" x14ac:dyDescent="0.35">
      <c r="B20" s="199"/>
      <c r="I20" s="114"/>
      <c r="K20" s="118"/>
      <c r="L20" s="119"/>
      <c r="M20" s="119"/>
      <c r="P20" s="235" t="s">
        <v>309</v>
      </c>
      <c r="Q20" s="236">
        <v>1.18</v>
      </c>
      <c r="R20" s="236">
        <v>0.85</v>
      </c>
      <c r="X20" s="69"/>
      <c r="Y20" s="69"/>
      <c r="Z20" s="69"/>
      <c r="AA20" s="69"/>
      <c r="AB20" s="69"/>
      <c r="AC20" s="69"/>
      <c r="AD20" s="69"/>
      <c r="AE20" s="68"/>
      <c r="AF20" s="68"/>
      <c r="AG20" s="68"/>
    </row>
    <row r="21" spans="2:33" ht="18" x14ac:dyDescent="0.3">
      <c r="B21" s="199"/>
      <c r="I21" s="114"/>
      <c r="K21" s="118" t="s">
        <v>229</v>
      </c>
      <c r="L21" s="119" t="s">
        <v>229</v>
      </c>
      <c r="M21" s="120" t="s">
        <v>230</v>
      </c>
      <c r="W21" s="69"/>
      <c r="X21" s="69"/>
      <c r="Y21" s="69"/>
      <c r="Z21" s="69"/>
      <c r="AA21" s="69"/>
      <c r="AB21" s="69"/>
      <c r="AC21" s="69"/>
      <c r="AD21" s="69"/>
      <c r="AE21" s="68"/>
      <c r="AF21" s="68"/>
      <c r="AG21" s="68"/>
    </row>
    <row r="22" spans="2:33" ht="18" x14ac:dyDescent="0.3">
      <c r="D22" s="117"/>
      <c r="E22" s="115"/>
      <c r="F22" s="115"/>
      <c r="G22" s="115"/>
      <c r="H22" s="115"/>
      <c r="I22" s="114"/>
      <c r="K22" s="121" t="s">
        <v>231</v>
      </c>
      <c r="L22" s="122" t="s">
        <v>231</v>
      </c>
      <c r="M22" s="123" t="s">
        <v>232</v>
      </c>
      <c r="W22" s="69"/>
      <c r="X22" s="69"/>
      <c r="Y22" s="69"/>
      <c r="Z22" s="69"/>
      <c r="AA22" s="69"/>
      <c r="AB22" s="69"/>
      <c r="AC22" s="69"/>
      <c r="AD22" s="69"/>
      <c r="AE22" s="68"/>
      <c r="AF22" s="68"/>
      <c r="AG22" s="68"/>
    </row>
    <row r="23" spans="2:33" ht="18" x14ac:dyDescent="0.3">
      <c r="D23" s="117"/>
      <c r="E23" s="115"/>
      <c r="F23" s="115"/>
      <c r="G23" s="115"/>
      <c r="H23" s="115"/>
      <c r="I23" s="114"/>
      <c r="J23" s="124" t="s">
        <v>233</v>
      </c>
      <c r="K23" s="125">
        <v>5.0999999999999996</v>
      </c>
      <c r="L23" s="125">
        <v>5.0999999999999996</v>
      </c>
      <c r="M23" s="126">
        <v>25</v>
      </c>
      <c r="W23" s="69"/>
      <c r="X23" s="69"/>
      <c r="Y23" s="69"/>
      <c r="Z23" s="69"/>
      <c r="AA23" s="69"/>
      <c r="AB23" s="69"/>
      <c r="AC23" s="69"/>
      <c r="AD23" s="69"/>
      <c r="AE23" s="68"/>
      <c r="AF23" s="68"/>
      <c r="AG23" s="68"/>
    </row>
    <row r="24" spans="2:33" ht="18" x14ac:dyDescent="0.3">
      <c r="D24" s="117"/>
      <c r="E24" s="115"/>
      <c r="F24" s="115"/>
      <c r="G24" s="115"/>
      <c r="H24" s="115"/>
      <c r="I24" s="114"/>
      <c r="J24" s="124" t="s">
        <v>218</v>
      </c>
      <c r="K24" s="125">
        <v>5.3</v>
      </c>
      <c r="L24" s="125">
        <v>5.3</v>
      </c>
      <c r="M24" s="126">
        <v>8</v>
      </c>
      <c r="W24" s="69"/>
      <c r="X24" s="69"/>
      <c r="Y24" s="69"/>
      <c r="Z24" s="69"/>
      <c r="AA24" s="69"/>
      <c r="AB24" s="69"/>
      <c r="AC24" s="69"/>
      <c r="AD24" s="69"/>
      <c r="AE24" s="68"/>
      <c r="AF24" s="68"/>
      <c r="AG24" s="68"/>
    </row>
    <row r="25" spans="2:33" ht="18" x14ac:dyDescent="0.3">
      <c r="D25" s="117"/>
      <c r="E25" s="115"/>
      <c r="F25" s="115"/>
      <c r="G25" s="115"/>
      <c r="H25" s="115"/>
      <c r="I25" s="114"/>
      <c r="J25" s="124" t="s">
        <v>234</v>
      </c>
      <c r="K25" s="125">
        <v>4</v>
      </c>
      <c r="L25" s="125">
        <v>4</v>
      </c>
      <c r="M25" s="126">
        <v>8</v>
      </c>
      <c r="W25" s="69"/>
      <c r="X25" s="69"/>
      <c r="Y25" s="69"/>
      <c r="Z25" s="69"/>
      <c r="AA25" s="69"/>
      <c r="AB25" s="69"/>
      <c r="AC25" s="69"/>
      <c r="AD25" s="69"/>
      <c r="AE25" s="68"/>
      <c r="AF25" s="68"/>
      <c r="AG25" s="68"/>
    </row>
    <row r="26" spans="2:33" ht="18" x14ac:dyDescent="0.3">
      <c r="D26" s="117"/>
      <c r="E26" s="115"/>
      <c r="F26" s="115"/>
      <c r="G26" s="115"/>
      <c r="H26" s="115"/>
      <c r="I26" s="114"/>
      <c r="J26" s="124" t="s">
        <v>220</v>
      </c>
      <c r="K26" s="125">
        <v>4.0999999999999996</v>
      </c>
      <c r="L26" s="125">
        <v>4.0999999999999996</v>
      </c>
      <c r="M26" s="126">
        <v>8</v>
      </c>
      <c r="W26" s="69"/>
      <c r="X26" s="69"/>
      <c r="Y26" s="69"/>
      <c r="Z26" s="69"/>
      <c r="AA26" s="69"/>
      <c r="AB26" s="69"/>
      <c r="AC26" s="69"/>
      <c r="AD26" s="69"/>
      <c r="AE26" s="68"/>
      <c r="AF26" s="68"/>
      <c r="AG26" s="68"/>
    </row>
    <row r="27" spans="2:33" ht="18.600000000000001" thickBot="1" x14ac:dyDescent="0.35">
      <c r="D27" s="117"/>
      <c r="E27" s="115"/>
      <c r="F27" s="115"/>
      <c r="G27" s="115"/>
      <c r="H27" s="115"/>
      <c r="I27" s="114"/>
      <c r="J27" s="124" t="s">
        <v>222</v>
      </c>
      <c r="K27" s="125">
        <v>0.1</v>
      </c>
      <c r="L27" s="127">
        <v>0.1</v>
      </c>
      <c r="M27" s="126">
        <v>11</v>
      </c>
      <c r="W27" s="69"/>
      <c r="X27" s="69"/>
      <c r="Y27" s="69"/>
      <c r="Z27" s="69"/>
      <c r="AA27" s="69"/>
      <c r="AB27" s="69"/>
      <c r="AC27" s="69"/>
      <c r="AD27" s="69"/>
      <c r="AE27" s="68"/>
      <c r="AF27" s="68"/>
      <c r="AG27" s="68"/>
    </row>
    <row r="28" spans="2:33" ht="18.600000000000001" thickBot="1" x14ac:dyDescent="0.35">
      <c r="D28" s="117"/>
      <c r="I28" s="114"/>
      <c r="J28" s="124" t="s">
        <v>223</v>
      </c>
      <c r="K28" s="127">
        <v>0.37</v>
      </c>
      <c r="L28" s="127">
        <v>0.37</v>
      </c>
      <c r="M28" s="126">
        <v>11</v>
      </c>
      <c r="W28" s="69"/>
      <c r="X28" s="69"/>
      <c r="Y28" s="69"/>
      <c r="Z28" s="69"/>
      <c r="AA28" s="69"/>
      <c r="AB28" s="69"/>
      <c r="AC28" s="69"/>
      <c r="AD28" s="69"/>
      <c r="AE28" s="68"/>
      <c r="AF28" s="68"/>
      <c r="AG28" s="68"/>
    </row>
    <row r="29" spans="2:33" ht="18" x14ac:dyDescent="0.3">
      <c r="D29" s="117"/>
      <c r="I29" s="114"/>
      <c r="J29" s="124" t="s">
        <v>235</v>
      </c>
      <c r="K29" s="128">
        <v>0</v>
      </c>
      <c r="L29" s="129">
        <v>0</v>
      </c>
      <c r="M29" s="126">
        <v>0</v>
      </c>
      <c r="W29" s="69"/>
      <c r="X29" s="69"/>
      <c r="Y29" s="69"/>
      <c r="Z29" s="69"/>
      <c r="AA29" s="69"/>
      <c r="AB29" s="69"/>
      <c r="AC29" s="69"/>
      <c r="AD29" s="69"/>
      <c r="AE29" s="68"/>
      <c r="AF29" s="68"/>
      <c r="AG29" s="68"/>
    </row>
    <row r="30" spans="2:33" ht="18" x14ac:dyDescent="0.3">
      <c r="D30" s="117"/>
      <c r="J30" s="124" t="s">
        <v>236</v>
      </c>
      <c r="K30" s="128">
        <v>0</v>
      </c>
      <c r="L30" s="129">
        <v>0</v>
      </c>
      <c r="M30" s="126">
        <v>0</v>
      </c>
      <c r="W30" s="69"/>
      <c r="X30" s="69"/>
      <c r="Y30" s="69"/>
      <c r="Z30" s="69"/>
      <c r="AA30" s="69"/>
      <c r="AB30" s="69"/>
      <c r="AC30" s="69"/>
      <c r="AD30" s="69"/>
      <c r="AE30" s="68"/>
      <c r="AF30" s="68"/>
      <c r="AG30" s="68"/>
    </row>
    <row r="31" spans="2:33" ht="18" x14ac:dyDescent="0.3">
      <c r="D31" s="117"/>
      <c r="J31" s="124" t="s">
        <v>237</v>
      </c>
      <c r="K31" s="128">
        <v>0</v>
      </c>
      <c r="L31" s="129">
        <v>0</v>
      </c>
      <c r="M31" s="126">
        <v>0</v>
      </c>
      <c r="W31" s="69"/>
      <c r="X31" s="69"/>
      <c r="Y31" s="69"/>
      <c r="Z31" s="69"/>
      <c r="AA31" s="69"/>
      <c r="AB31" s="69"/>
      <c r="AC31" s="69"/>
      <c r="AD31" s="69"/>
      <c r="AE31" s="68"/>
      <c r="AF31" s="68"/>
      <c r="AG31" s="68"/>
    </row>
    <row r="32" spans="2:33" ht="18.600000000000001" thickBot="1" x14ac:dyDescent="0.35">
      <c r="D32" s="117"/>
      <c r="I32" s="114"/>
      <c r="J32" s="130" t="s">
        <v>226</v>
      </c>
      <c r="K32" s="131">
        <v>0</v>
      </c>
      <c r="L32" s="132">
        <v>0</v>
      </c>
      <c r="M32" s="133">
        <v>0</v>
      </c>
      <c r="W32" s="69"/>
      <c r="X32" s="69"/>
      <c r="Y32" s="69"/>
      <c r="Z32" s="69"/>
      <c r="AA32" s="69"/>
      <c r="AB32" s="69"/>
      <c r="AC32" s="69"/>
      <c r="AD32" s="69"/>
      <c r="AE32" s="68"/>
      <c r="AF32" s="68"/>
      <c r="AG32" s="68"/>
    </row>
    <row r="33" spans="2:33" ht="18" x14ac:dyDescent="0.3">
      <c r="B33" s="114"/>
      <c r="D33" s="116"/>
      <c r="I33" s="114"/>
      <c r="W33" s="69"/>
      <c r="X33" s="69"/>
      <c r="Y33" s="69"/>
      <c r="Z33" s="69"/>
      <c r="AA33" s="69"/>
      <c r="AB33" s="69"/>
      <c r="AC33" s="69"/>
      <c r="AD33" s="69"/>
      <c r="AE33" s="68"/>
      <c r="AF33" s="68"/>
      <c r="AG33" s="68"/>
    </row>
    <row r="34" spans="2:33" ht="18" x14ac:dyDescent="0.3">
      <c r="B34" s="114"/>
      <c r="D34" s="134"/>
      <c r="I34" s="114"/>
      <c r="W34" s="69"/>
      <c r="X34" s="69"/>
      <c r="Y34" s="69"/>
      <c r="Z34" s="69"/>
      <c r="AA34" s="69"/>
      <c r="AB34" s="69"/>
      <c r="AC34" s="69"/>
      <c r="AD34" s="69"/>
      <c r="AE34" s="68"/>
      <c r="AF34" s="68"/>
      <c r="AG34" s="68"/>
    </row>
    <row r="35" spans="2:33" ht="18.600000000000001" thickBot="1" x14ac:dyDescent="0.35">
      <c r="B35" s="114"/>
      <c r="D35" s="134"/>
      <c r="G35" s="135" t="s">
        <v>238</v>
      </c>
      <c r="H35" s="136">
        <f>'5a. Est.Wat.Sv.– Nonirrigation'!H22/365</f>
        <v>0</v>
      </c>
      <c r="M35" s="114"/>
      <c r="W35" s="69"/>
      <c r="X35" s="69"/>
      <c r="Y35" s="69"/>
      <c r="Z35" s="69"/>
      <c r="AA35" s="69"/>
      <c r="AB35" s="69"/>
      <c r="AC35" s="69"/>
      <c r="AD35" s="69"/>
      <c r="AE35" s="68"/>
      <c r="AF35" s="68"/>
      <c r="AG35" s="68"/>
    </row>
    <row r="36" spans="2:33" ht="18" x14ac:dyDescent="0.3">
      <c r="B36" s="114"/>
      <c r="M36" s="114"/>
      <c r="W36" s="69"/>
      <c r="X36" s="69"/>
      <c r="Y36" s="69"/>
      <c r="Z36" s="69"/>
      <c r="AA36" s="69"/>
      <c r="AB36" s="69"/>
      <c r="AC36" s="69"/>
      <c r="AD36" s="69"/>
      <c r="AE36" s="68"/>
      <c r="AF36" s="68"/>
      <c r="AG36" s="68"/>
    </row>
    <row r="37" spans="2:33" ht="18.600000000000001" thickBot="1" x14ac:dyDescent="0.35">
      <c r="B37" s="114"/>
      <c r="M37" s="114"/>
      <c r="W37" s="69"/>
      <c r="X37" s="69"/>
      <c r="Y37" s="69"/>
      <c r="Z37" s="69"/>
      <c r="AA37" s="69"/>
      <c r="AB37" s="69"/>
      <c r="AC37" s="69"/>
      <c r="AD37" s="69"/>
      <c r="AE37" s="68"/>
      <c r="AF37" s="68"/>
      <c r="AG37" s="68"/>
    </row>
    <row r="38" spans="2:33" ht="18" x14ac:dyDescent="0.3">
      <c r="B38" s="114"/>
      <c r="F38" s="137"/>
      <c r="G38" s="138"/>
      <c r="H38" s="138"/>
      <c r="I38" s="138"/>
      <c r="J38" s="139"/>
      <c r="M38" s="114"/>
      <c r="N38" s="140"/>
      <c r="O38" s="141" t="s">
        <v>239</v>
      </c>
      <c r="P38" s="142"/>
      <c r="W38" s="69"/>
      <c r="X38" s="69"/>
      <c r="Y38" s="69"/>
      <c r="Z38" s="69"/>
      <c r="AA38" s="69"/>
      <c r="AB38" s="69"/>
      <c r="AC38" s="69"/>
      <c r="AD38" s="69"/>
      <c r="AE38" s="68"/>
      <c r="AF38" s="68"/>
      <c r="AG38" s="68"/>
    </row>
    <row r="39" spans="2:33" ht="18" x14ac:dyDescent="0.3">
      <c r="E39" s="143" t="s">
        <v>240</v>
      </c>
      <c r="F39" s="144" t="s">
        <v>241</v>
      </c>
      <c r="G39" s="143"/>
      <c r="H39" s="117" t="s">
        <v>242</v>
      </c>
      <c r="I39" s="117" t="s">
        <v>242</v>
      </c>
      <c r="J39" s="145" t="s">
        <v>243</v>
      </c>
      <c r="M39" s="114"/>
      <c r="N39" s="146"/>
      <c r="O39" s="147" t="s">
        <v>244</v>
      </c>
      <c r="P39" s="148">
        <f>J41-J57</f>
        <v>0</v>
      </c>
      <c r="W39" s="69"/>
      <c r="X39" s="69"/>
      <c r="Y39" s="69"/>
      <c r="Z39" s="69"/>
      <c r="AA39" s="69"/>
      <c r="AB39" s="69"/>
      <c r="AC39" s="69"/>
      <c r="AD39" s="69"/>
      <c r="AE39" s="68"/>
      <c r="AF39" s="68"/>
      <c r="AG39" s="68"/>
    </row>
    <row r="40" spans="2:33" ht="18" x14ac:dyDescent="0.3">
      <c r="E40" s="123" t="s">
        <v>232</v>
      </c>
      <c r="F40" s="149" t="s">
        <v>245</v>
      </c>
      <c r="G40" s="150" t="s">
        <v>246</v>
      </c>
      <c r="H40" s="150" t="s">
        <v>247</v>
      </c>
      <c r="I40" s="151" t="s">
        <v>248</v>
      </c>
      <c r="J40" s="123" t="s">
        <v>249</v>
      </c>
      <c r="M40" s="114"/>
      <c r="N40" s="146"/>
      <c r="O40" s="152" t="s">
        <v>250</v>
      </c>
      <c r="P40" s="148">
        <f>J42-J58</f>
        <v>0</v>
      </c>
      <c r="W40" s="69"/>
      <c r="X40" s="69"/>
      <c r="Y40" s="69"/>
      <c r="Z40" s="69"/>
      <c r="AA40" s="69"/>
      <c r="AB40" s="69"/>
      <c r="AC40" s="69"/>
      <c r="AD40" s="69"/>
      <c r="AE40" s="68"/>
      <c r="AF40" s="68"/>
      <c r="AG40" s="68"/>
    </row>
    <row r="41" spans="2:33" ht="18" x14ac:dyDescent="0.3">
      <c r="E41" s="126">
        <f t="shared" ref="E41:E50" si="0">M23</f>
        <v>25</v>
      </c>
      <c r="F41" s="153">
        <f>'5a. Est.Wat.Sv.– Nonirrigation'!$D$8</f>
        <v>0</v>
      </c>
      <c r="G41" s="154">
        <f>'5a. Est.Wat.Sv.– Nonirrigation'!$D$9</f>
        <v>0</v>
      </c>
      <c r="H41" s="154">
        <f>('5a. Est.Wat.Sv.– Nonirrigation'!C13)*K23*F41*G41</f>
        <v>0</v>
      </c>
      <c r="I41" s="154">
        <f>H41*N56</f>
        <v>0</v>
      </c>
      <c r="J41" s="155">
        <f t="shared" ref="J41:J50" si="1">I41*E41</f>
        <v>0</v>
      </c>
      <c r="M41" s="114"/>
      <c r="N41" s="124" t="s">
        <v>251</v>
      </c>
      <c r="O41" s="152" t="s">
        <v>252</v>
      </c>
      <c r="P41" s="148">
        <f>J43-J59</f>
        <v>0</v>
      </c>
      <c r="W41" s="69"/>
      <c r="X41" s="69"/>
      <c r="Y41" s="69"/>
      <c r="Z41" s="69"/>
      <c r="AA41" s="69"/>
      <c r="AB41" s="69"/>
      <c r="AC41" s="69"/>
      <c r="AD41" s="69"/>
      <c r="AE41" s="68"/>
      <c r="AF41" s="68"/>
      <c r="AG41" s="68"/>
    </row>
    <row r="42" spans="2:33" ht="18" x14ac:dyDescent="0.3">
      <c r="E42" s="126">
        <f t="shared" si="0"/>
        <v>8</v>
      </c>
      <c r="F42" s="153">
        <f>'5a. Est.Wat.Sv.– Nonirrigation'!$D$8</f>
        <v>0</v>
      </c>
      <c r="G42" s="154">
        <f>'5a. Est.Wat.Sv.– Nonirrigation'!$D$9</f>
        <v>0</v>
      </c>
      <c r="H42" s="154">
        <f>('5a. Est.Wat.Sv.– Nonirrigation'!C14*0.67)*K24*F42*G42</f>
        <v>0</v>
      </c>
      <c r="I42" s="154">
        <f>H42*N56</f>
        <v>0</v>
      </c>
      <c r="J42" s="155">
        <f t="shared" si="1"/>
        <v>0</v>
      </c>
      <c r="M42" s="114"/>
      <c r="N42" s="124" t="s">
        <v>220</v>
      </c>
      <c r="O42" s="152" t="s">
        <v>252</v>
      </c>
      <c r="P42" s="148">
        <f>(J44-J60)*0.5</f>
        <v>0</v>
      </c>
      <c r="W42" s="69"/>
      <c r="X42" s="69"/>
      <c r="Y42" s="69"/>
      <c r="Z42" s="69"/>
      <c r="AA42" s="69"/>
      <c r="AB42" s="69"/>
      <c r="AC42" s="69"/>
      <c r="AD42" s="69"/>
      <c r="AE42" s="68"/>
      <c r="AF42" s="68"/>
      <c r="AG42" s="68"/>
    </row>
    <row r="43" spans="2:33" ht="18" x14ac:dyDescent="0.3">
      <c r="E43" s="126">
        <f t="shared" si="0"/>
        <v>8</v>
      </c>
      <c r="F43" s="153">
        <f>'5a. Est.Wat.Sv.– Nonirrigation'!$D$8</f>
        <v>0</v>
      </c>
      <c r="G43" s="154">
        <f>'5a. Est.Wat.Sv.– Nonirrigation'!$D$9</f>
        <v>0</v>
      </c>
      <c r="H43" s="154">
        <f>('5a. Est.Wat.Sv.– Nonirrigation'!C15*0.67)*K25*F43*G43</f>
        <v>0</v>
      </c>
      <c r="I43" s="154">
        <f>H43*N56</f>
        <v>0</v>
      </c>
      <c r="J43" s="155">
        <f t="shared" si="1"/>
        <v>0</v>
      </c>
      <c r="M43" s="114"/>
      <c r="N43" s="146"/>
      <c r="O43" s="147" t="s">
        <v>253</v>
      </c>
      <c r="P43" s="148">
        <f t="shared" ref="P43:P48" si="2">J45-J61</f>
        <v>0</v>
      </c>
      <c r="W43" s="69"/>
      <c r="X43" s="69"/>
      <c r="Y43" s="69"/>
      <c r="Z43" s="69"/>
      <c r="AA43" s="69"/>
      <c r="AB43" s="69"/>
      <c r="AC43" s="69"/>
      <c r="AD43" s="69"/>
      <c r="AE43" s="68"/>
      <c r="AF43" s="68"/>
      <c r="AG43" s="68"/>
    </row>
    <row r="44" spans="2:33" ht="18" x14ac:dyDescent="0.3">
      <c r="E44" s="126">
        <f t="shared" si="0"/>
        <v>8</v>
      </c>
      <c r="F44" s="153">
        <f>'5a. Est.Wat.Sv.– Nonirrigation'!$D$8</f>
        <v>0</v>
      </c>
      <c r="G44" s="154">
        <f>'5a. Est.Wat.Sv.– Nonirrigation'!$D$9</f>
        <v>0</v>
      </c>
      <c r="H44" s="154">
        <f>('5a. Est.Wat.Sv.– Nonirrigation'!C16*0.67)*K26*F44*G44</f>
        <v>0</v>
      </c>
      <c r="I44" s="154">
        <f>H44*N56</f>
        <v>0</v>
      </c>
      <c r="J44" s="155">
        <f t="shared" si="1"/>
        <v>0</v>
      </c>
      <c r="M44" s="114"/>
      <c r="N44" s="146"/>
      <c r="O44" s="147" t="s">
        <v>254</v>
      </c>
      <c r="P44" s="148">
        <f t="shared" si="2"/>
        <v>0</v>
      </c>
      <c r="W44" s="69"/>
      <c r="X44" s="69"/>
      <c r="Y44" s="69"/>
      <c r="Z44" s="69"/>
      <c r="AA44" s="69"/>
      <c r="AB44" s="69"/>
      <c r="AC44" s="69"/>
      <c r="AD44" s="69"/>
      <c r="AE44" s="68"/>
      <c r="AF44" s="68"/>
      <c r="AG44" s="68"/>
    </row>
    <row r="45" spans="2:33" ht="18" x14ac:dyDescent="0.3">
      <c r="D45" s="143"/>
      <c r="E45" s="126">
        <f t="shared" si="0"/>
        <v>11</v>
      </c>
      <c r="F45" s="153">
        <f>'5a. Est.Wat.Sv.– Nonirrigation'!$D$8</f>
        <v>0</v>
      </c>
      <c r="G45" s="154">
        <f>'5a. Est.Wat.Sv.– Nonirrigation'!$D$9</f>
        <v>0</v>
      </c>
      <c r="H45" s="154">
        <f>('5a. Est.Wat.Sv.– Nonirrigation'!C17)*K27*F45*G45</f>
        <v>0</v>
      </c>
      <c r="I45" s="154">
        <f>H45*N56</f>
        <v>0</v>
      </c>
      <c r="J45" s="155">
        <f t="shared" si="1"/>
        <v>0</v>
      </c>
      <c r="M45" s="114"/>
      <c r="N45" s="146"/>
      <c r="O45" s="147" t="str">
        <f>'5a. Est.Wat.Sv.– Nonirrigation'!G18</f>
        <v>Pre-Rinse Spray Valve</v>
      </c>
      <c r="P45" s="148">
        <f t="shared" si="2"/>
        <v>0</v>
      </c>
      <c r="W45" s="69"/>
      <c r="X45" s="69"/>
      <c r="Y45" s="69"/>
      <c r="Z45" s="69"/>
      <c r="AA45" s="69"/>
      <c r="AB45" s="69"/>
      <c r="AC45" s="69"/>
      <c r="AD45" s="69"/>
      <c r="AE45" s="68"/>
      <c r="AF45" s="68"/>
      <c r="AG45" s="68"/>
    </row>
    <row r="46" spans="2:33" ht="18" x14ac:dyDescent="0.3">
      <c r="D46" t="s">
        <v>255</v>
      </c>
      <c r="E46" s="126">
        <f t="shared" si="0"/>
        <v>11</v>
      </c>
      <c r="F46" s="153">
        <f>'5a. Est.Wat.Sv.– Nonirrigation'!$D$8</f>
        <v>0</v>
      </c>
      <c r="G46" s="154">
        <f>'5a. Est.Wat.Sv.– Nonirrigation'!$D$9</f>
        <v>0</v>
      </c>
      <c r="H46" s="154">
        <f>('5a. Est.Wat.Sv.– Nonirrigation'!C18)*K28*F46*G46</f>
        <v>0</v>
      </c>
      <c r="I46" s="154">
        <f>H46*N56</f>
        <v>0</v>
      </c>
      <c r="J46" s="155">
        <f t="shared" si="1"/>
        <v>0</v>
      </c>
      <c r="M46" s="114"/>
      <c r="N46" s="146"/>
      <c r="O46" s="147" t="str">
        <f>'5a. Est.Wat.Sv.– Nonirrigation'!G19</f>
        <v>Commercial Toilet</v>
      </c>
      <c r="P46" s="148">
        <f t="shared" si="2"/>
        <v>0</v>
      </c>
      <c r="W46" s="69"/>
      <c r="X46" s="69"/>
      <c r="Y46" s="69"/>
      <c r="Z46" s="69"/>
      <c r="AA46" s="69"/>
      <c r="AB46" s="69"/>
      <c r="AC46" s="69"/>
      <c r="AD46" s="69"/>
      <c r="AE46" s="68"/>
      <c r="AF46" s="68"/>
      <c r="AG46" s="68"/>
    </row>
    <row r="47" spans="2:33" ht="18" x14ac:dyDescent="0.3">
      <c r="D47" s="116"/>
      <c r="E47" s="126">
        <f t="shared" si="0"/>
        <v>0</v>
      </c>
      <c r="F47" s="153">
        <f>'5a. Est.Wat.Sv.– Nonirrigation'!$D$8</f>
        <v>0</v>
      </c>
      <c r="G47" s="154">
        <f>'5a. Est.Wat.Sv.– Nonirrigation'!$D$9</f>
        <v>0</v>
      </c>
      <c r="H47" s="154">
        <f>('5a. Est.Wat.Sv.– Nonirrigation'!C19)*K29*F47*G47</f>
        <v>0</v>
      </c>
      <c r="I47" s="154">
        <f>H47*N56</f>
        <v>0</v>
      </c>
      <c r="J47" s="155">
        <f t="shared" si="1"/>
        <v>0</v>
      </c>
      <c r="M47" s="114"/>
      <c r="N47" s="146"/>
      <c r="O47" s="147" t="str">
        <f>'5a. Est.Wat.Sv.– Nonirrigation'!G20</f>
        <v>Commercial Lav. Faucet</v>
      </c>
      <c r="P47" s="148">
        <f t="shared" si="2"/>
        <v>0</v>
      </c>
      <c r="W47" s="69"/>
      <c r="X47" s="69"/>
      <c r="Y47" s="69"/>
      <c r="Z47" s="69"/>
      <c r="AA47" s="69"/>
      <c r="AB47" s="69"/>
      <c r="AC47" s="69"/>
      <c r="AD47" s="69"/>
      <c r="AE47" s="68"/>
      <c r="AF47" s="68"/>
      <c r="AG47" s="68"/>
    </row>
    <row r="48" spans="2:33" ht="18.600000000000001" thickBot="1" x14ac:dyDescent="0.35">
      <c r="D48" s="116"/>
      <c r="E48" s="126">
        <f t="shared" si="0"/>
        <v>0</v>
      </c>
      <c r="F48" s="153">
        <f>'5a. Est.Wat.Sv.– Nonirrigation'!$D$8</f>
        <v>0</v>
      </c>
      <c r="G48" s="154">
        <f>'5a. Est.Wat.Sv.– Nonirrigation'!$D$9</f>
        <v>0</v>
      </c>
      <c r="H48" s="154">
        <f>('5a. Est.Wat.Sv.– Nonirrigation'!C20)*K30*F48*G48</f>
        <v>0</v>
      </c>
      <c r="I48" s="154">
        <f>H48*N56</f>
        <v>0</v>
      </c>
      <c r="J48" s="155">
        <f t="shared" si="1"/>
        <v>0</v>
      </c>
      <c r="M48" s="114"/>
      <c r="N48" s="156"/>
      <c r="O48" s="157" t="str">
        <f>'5a. Est.Wat.Sv.– Nonirrigation'!G21</f>
        <v>Other</v>
      </c>
      <c r="P48" s="148">
        <f t="shared" si="2"/>
        <v>0</v>
      </c>
      <c r="W48" s="69"/>
      <c r="X48" s="69"/>
      <c r="Y48" s="69"/>
      <c r="Z48" s="69"/>
      <c r="AA48" s="69"/>
      <c r="AB48" s="69"/>
      <c r="AC48" s="69"/>
      <c r="AD48" s="69"/>
      <c r="AE48" s="68"/>
      <c r="AF48" s="68"/>
      <c r="AG48" s="68"/>
    </row>
    <row r="49" spans="2:33" ht="19.2" thickTop="1" thickBot="1" x14ac:dyDescent="0.35">
      <c r="D49" s="116"/>
      <c r="E49" s="126">
        <f t="shared" si="0"/>
        <v>0</v>
      </c>
      <c r="F49" s="153">
        <f>'5a. Est.Wat.Sv.– Nonirrigation'!$D$8</f>
        <v>0</v>
      </c>
      <c r="G49" s="154">
        <f>'5a. Est.Wat.Sv.– Nonirrigation'!$D$9</f>
        <v>0</v>
      </c>
      <c r="H49" s="154">
        <f>('5a. Est.Wat.Sv.– Nonirrigation'!C21)*K31*F49*G49</f>
        <v>0</v>
      </c>
      <c r="I49" s="154">
        <f>H49*N56</f>
        <v>0</v>
      </c>
      <c r="J49" s="155">
        <f t="shared" si="1"/>
        <v>0</v>
      </c>
      <c r="M49" s="114"/>
      <c r="N49" s="158"/>
      <c r="O49" s="135" t="s">
        <v>256</v>
      </c>
      <c r="P49" s="159">
        <f>SUM(P39:P44)</f>
        <v>0</v>
      </c>
      <c r="W49" s="69"/>
      <c r="X49" s="69"/>
      <c r="Y49" s="69"/>
      <c r="Z49" s="69"/>
      <c r="AA49" s="69"/>
      <c r="AB49" s="69"/>
      <c r="AC49" s="69"/>
      <c r="AD49" s="69"/>
      <c r="AE49" s="68"/>
      <c r="AF49" s="68"/>
      <c r="AG49" s="68"/>
    </row>
    <row r="50" spans="2:33" ht="18.600000000000001" thickBot="1" x14ac:dyDescent="0.35">
      <c r="D50" s="116"/>
      <c r="E50" s="126">
        <f t="shared" si="0"/>
        <v>0</v>
      </c>
      <c r="F50" s="153">
        <f>'5a. Est.Wat.Sv.– Nonirrigation'!$D$8</f>
        <v>0</v>
      </c>
      <c r="G50" s="154">
        <f>'5a. Est.Wat.Sv.– Nonirrigation'!$D$9</f>
        <v>0</v>
      </c>
      <c r="H50" s="154">
        <f>('5a. Est.Wat.Sv.– Nonirrigation'!C22)*K32*F50*G50</f>
        <v>0</v>
      </c>
      <c r="I50" s="154">
        <f>H50*N56</f>
        <v>0</v>
      </c>
      <c r="J50" s="155">
        <f t="shared" si="1"/>
        <v>0</v>
      </c>
      <c r="M50" s="114"/>
      <c r="N50" s="158"/>
      <c r="O50" s="160" t="s">
        <v>228</v>
      </c>
      <c r="P50" s="161">
        <f>P49/1000000</f>
        <v>0</v>
      </c>
      <c r="W50" s="69"/>
      <c r="X50" s="69"/>
      <c r="Y50" s="69"/>
      <c r="Z50" s="69"/>
      <c r="AA50" s="69"/>
      <c r="AB50" s="69"/>
      <c r="AC50" s="69"/>
      <c r="AD50" s="69"/>
      <c r="AE50" s="68"/>
      <c r="AF50" s="68"/>
      <c r="AG50" s="68"/>
    </row>
    <row r="51" spans="2:33" ht="18.600000000000001" thickBot="1" x14ac:dyDescent="0.35">
      <c r="D51" s="116"/>
      <c r="F51" s="162"/>
      <c r="G51" s="163"/>
      <c r="H51" s="164"/>
      <c r="I51" s="164">
        <f>SUM(I41:I50)</f>
        <v>0</v>
      </c>
      <c r="J51" s="165">
        <f>SUM(J41:J50)</f>
        <v>0</v>
      </c>
      <c r="M51" s="114"/>
      <c r="W51" s="69"/>
      <c r="X51" s="69"/>
      <c r="Y51" s="69"/>
      <c r="Z51" s="69"/>
      <c r="AA51" s="69"/>
      <c r="AB51" s="69"/>
      <c r="AC51" s="69"/>
      <c r="AD51" s="69"/>
      <c r="AE51" s="68"/>
      <c r="AF51" s="68"/>
      <c r="AG51" s="68"/>
    </row>
    <row r="52" spans="2:33" ht="18" x14ac:dyDescent="0.3">
      <c r="D52" s="116"/>
      <c r="M52" s="114"/>
      <c r="W52" s="69"/>
      <c r="X52" s="69"/>
      <c r="Y52" s="69"/>
      <c r="Z52" s="69"/>
      <c r="AA52" s="69"/>
      <c r="AB52" s="69"/>
      <c r="AC52" s="69"/>
      <c r="AD52" s="69"/>
      <c r="AE52" s="68"/>
      <c r="AF52" s="68"/>
      <c r="AG52" s="68"/>
    </row>
    <row r="53" spans="2:33" ht="18.600000000000001" thickBot="1" x14ac:dyDescent="0.35">
      <c r="B53" s="114"/>
      <c r="D53" s="116"/>
      <c r="M53" s="114"/>
      <c r="W53" s="69"/>
      <c r="X53" s="69"/>
      <c r="Y53" s="69"/>
      <c r="Z53" s="69"/>
      <c r="AA53" s="69"/>
      <c r="AB53" s="69"/>
      <c r="AC53" s="69"/>
      <c r="AD53" s="69"/>
      <c r="AE53" s="68"/>
      <c r="AF53" s="68"/>
      <c r="AG53" s="68"/>
    </row>
    <row r="54" spans="2:33" ht="18" x14ac:dyDescent="0.3">
      <c r="B54" s="114"/>
      <c r="D54" s="116"/>
      <c r="F54" s="166"/>
      <c r="G54" s="167"/>
      <c r="H54" s="138"/>
      <c r="I54" s="138"/>
      <c r="J54" s="168" t="s">
        <v>243</v>
      </c>
      <c r="M54" s="114"/>
      <c r="W54" s="69"/>
      <c r="X54" s="69"/>
      <c r="Y54" s="69"/>
      <c r="Z54" s="69"/>
      <c r="AA54" s="69"/>
      <c r="AB54" s="69"/>
      <c r="AC54" s="69"/>
      <c r="AD54" s="69"/>
      <c r="AE54" s="68"/>
      <c r="AF54" s="68"/>
      <c r="AG54" s="68"/>
    </row>
    <row r="55" spans="2:33" ht="18.600000000000001" thickBot="1" x14ac:dyDescent="0.35">
      <c r="B55" s="114"/>
      <c r="D55" s="116"/>
      <c r="F55" s="144" t="s">
        <v>241</v>
      </c>
      <c r="G55" s="169"/>
      <c r="H55" s="117" t="s">
        <v>242</v>
      </c>
      <c r="I55" s="117" t="s">
        <v>242</v>
      </c>
      <c r="J55" s="117" t="s">
        <v>242</v>
      </c>
      <c r="M55" s="114"/>
      <c r="W55" s="69"/>
      <c r="X55" s="69"/>
      <c r="Y55" s="69"/>
      <c r="Z55" s="69"/>
      <c r="AA55" s="69"/>
      <c r="AB55" s="69"/>
      <c r="AC55" s="69"/>
      <c r="AD55" s="69"/>
      <c r="AE55" s="68"/>
      <c r="AF55" s="68"/>
      <c r="AG55" s="68"/>
    </row>
    <row r="56" spans="2:33" ht="18.600000000000001" thickBot="1" x14ac:dyDescent="0.35">
      <c r="B56" s="114"/>
      <c r="D56" s="116"/>
      <c r="F56" s="149" t="s">
        <v>245</v>
      </c>
      <c r="G56" s="170" t="s">
        <v>246</v>
      </c>
      <c r="H56" s="150" t="s">
        <v>247</v>
      </c>
      <c r="I56" s="151" t="s">
        <v>248</v>
      </c>
      <c r="J56" s="123" t="s">
        <v>249</v>
      </c>
      <c r="L56" s="171"/>
      <c r="M56" s="172" t="s">
        <v>257</v>
      </c>
      <c r="N56" s="173">
        <v>365</v>
      </c>
      <c r="W56" s="69"/>
      <c r="X56" s="69"/>
      <c r="Y56" s="69"/>
      <c r="Z56" s="69"/>
      <c r="AA56" s="69"/>
      <c r="AB56" s="69"/>
      <c r="AC56" s="69"/>
      <c r="AD56" s="69"/>
      <c r="AE56" s="68"/>
      <c r="AF56" s="68"/>
      <c r="AG56" s="68"/>
    </row>
    <row r="57" spans="2:33" ht="18" x14ac:dyDescent="0.3">
      <c r="B57" s="114"/>
      <c r="D57" s="116"/>
      <c r="F57" s="174">
        <f>'5a. Est.Wat.Sv.– Nonirrigation'!$D$8</f>
        <v>0</v>
      </c>
      <c r="G57" s="174">
        <f>'5a. Est.Wat.Sv.– Nonirrigation'!$D$9</f>
        <v>0</v>
      </c>
      <c r="H57" s="174">
        <f>('5a. Est.Wat.Sv.– Nonirrigation'!D13)*L23*F57*G57</f>
        <v>0</v>
      </c>
      <c r="I57" s="174">
        <f>H57*N56</f>
        <v>0</v>
      </c>
      <c r="J57" s="175">
        <f t="shared" ref="J57:J66" si="3">I57*M23</f>
        <v>0</v>
      </c>
      <c r="M57" s="114"/>
      <c r="W57" s="69"/>
      <c r="X57" s="69"/>
      <c r="Y57" s="69"/>
      <c r="Z57" s="69"/>
      <c r="AA57" s="69"/>
      <c r="AB57" s="69"/>
      <c r="AC57" s="69"/>
      <c r="AD57" s="69"/>
      <c r="AE57" s="68"/>
      <c r="AF57" s="68"/>
      <c r="AG57" s="68"/>
    </row>
    <row r="58" spans="2:33" ht="18" x14ac:dyDescent="0.3">
      <c r="B58" s="114"/>
      <c r="D58" s="116"/>
      <c r="F58" s="174">
        <f>'5a. Est.Wat.Sv.– Nonirrigation'!$D$8</f>
        <v>0</v>
      </c>
      <c r="G58" s="174">
        <f>'5a. Est.Wat.Sv.– Nonirrigation'!$D$9</f>
        <v>0</v>
      </c>
      <c r="H58" s="174">
        <f>('5a. Est.Wat.Sv.– Nonirrigation'!D14*0.67)*L24*F58*G58</f>
        <v>0</v>
      </c>
      <c r="I58" s="174">
        <f>H58*N56</f>
        <v>0</v>
      </c>
      <c r="J58" s="175">
        <f t="shared" si="3"/>
        <v>0</v>
      </c>
      <c r="M58" s="114"/>
      <c r="W58" s="69"/>
      <c r="X58" s="69"/>
      <c r="Y58" s="69"/>
      <c r="Z58" s="69"/>
      <c r="AA58" s="69"/>
      <c r="AB58" s="69"/>
      <c r="AC58" s="69"/>
      <c r="AD58" s="69"/>
      <c r="AE58" s="68"/>
      <c r="AF58" s="68"/>
      <c r="AG58" s="68"/>
    </row>
    <row r="59" spans="2:33" ht="18" x14ac:dyDescent="0.3">
      <c r="B59" s="114"/>
      <c r="D59" s="116"/>
      <c r="F59" s="174">
        <f>'5a. Est.Wat.Sv.– Nonirrigation'!$D$8</f>
        <v>0</v>
      </c>
      <c r="G59" s="174">
        <f>'5a. Est.Wat.Sv.– Nonirrigation'!$D$9</f>
        <v>0</v>
      </c>
      <c r="H59" s="174">
        <f>('5a. Est.Wat.Sv.– Nonirrigation'!D15*0.67)*L25*F59*G59</f>
        <v>0</v>
      </c>
      <c r="I59" s="174">
        <f>H59*N56</f>
        <v>0</v>
      </c>
      <c r="J59" s="175">
        <f t="shared" si="3"/>
        <v>0</v>
      </c>
      <c r="M59" s="114"/>
      <c r="W59" s="69"/>
      <c r="X59" s="69"/>
      <c r="Y59" s="69"/>
      <c r="Z59" s="69"/>
      <c r="AA59" s="69"/>
      <c r="AB59" s="69"/>
      <c r="AC59" s="69"/>
      <c r="AD59" s="69"/>
      <c r="AE59" s="68"/>
      <c r="AF59" s="68"/>
      <c r="AG59" s="68"/>
    </row>
    <row r="60" spans="2:33" ht="18" x14ac:dyDescent="0.3">
      <c r="D60" s="116"/>
      <c r="F60" s="174">
        <f>'5a. Est.Wat.Sv.– Nonirrigation'!$D$8</f>
        <v>0</v>
      </c>
      <c r="G60" s="174">
        <f>'5a. Est.Wat.Sv.– Nonirrigation'!$D$9</f>
        <v>0</v>
      </c>
      <c r="H60" s="174">
        <f>('5a. Est.Wat.Sv.– Nonirrigation'!D16*0.67)*L26*F60*G60</f>
        <v>0</v>
      </c>
      <c r="I60" s="174">
        <f>H60*N56</f>
        <v>0</v>
      </c>
      <c r="J60" s="175">
        <f t="shared" si="3"/>
        <v>0</v>
      </c>
      <c r="M60" s="114"/>
      <c r="W60" s="69"/>
      <c r="X60" s="69"/>
      <c r="Y60" s="69"/>
      <c r="Z60" s="69"/>
      <c r="AA60" s="69"/>
      <c r="AB60" s="69"/>
      <c r="AC60" s="69"/>
      <c r="AD60" s="69"/>
      <c r="AE60" s="68"/>
      <c r="AF60" s="68"/>
      <c r="AG60" s="68"/>
    </row>
    <row r="61" spans="2:33" ht="18" x14ac:dyDescent="0.3">
      <c r="F61" s="174">
        <f>'5a. Est.Wat.Sv.– Nonirrigation'!$D$8</f>
        <v>0</v>
      </c>
      <c r="G61" s="174">
        <f>'5a. Est.Wat.Sv.– Nonirrigation'!$D$9</f>
        <v>0</v>
      </c>
      <c r="H61" s="174">
        <f>('5a. Est.Wat.Sv.– Nonirrigation'!D17)*L27*F61*G61</f>
        <v>0</v>
      </c>
      <c r="I61" s="174">
        <f>H61*N56</f>
        <v>0</v>
      </c>
      <c r="J61" s="175">
        <f t="shared" si="3"/>
        <v>0</v>
      </c>
      <c r="M61" s="114"/>
      <c r="W61" s="69"/>
      <c r="X61" s="69"/>
      <c r="Y61" s="69"/>
      <c r="Z61" s="69"/>
      <c r="AA61" s="69"/>
      <c r="AB61" s="69"/>
      <c r="AC61" s="69"/>
      <c r="AD61" s="69"/>
      <c r="AE61" s="68"/>
      <c r="AF61" s="68"/>
      <c r="AG61" s="68"/>
    </row>
    <row r="62" spans="2:33" ht="18" x14ac:dyDescent="0.3">
      <c r="F62" s="174">
        <f>'5a. Est.Wat.Sv.– Nonirrigation'!$D$8</f>
        <v>0</v>
      </c>
      <c r="G62" s="174">
        <f>'5a. Est.Wat.Sv.– Nonirrigation'!$D$9</f>
        <v>0</v>
      </c>
      <c r="H62" s="174">
        <f>('5a. Est.Wat.Sv.– Nonirrigation'!D18)*L28*F62*G62</f>
        <v>0</v>
      </c>
      <c r="I62" s="174">
        <f>H62*N56</f>
        <v>0</v>
      </c>
      <c r="J62" s="175">
        <f t="shared" si="3"/>
        <v>0</v>
      </c>
      <c r="M62" s="114"/>
      <c r="W62" s="69"/>
      <c r="X62" s="69"/>
      <c r="Y62" s="69"/>
      <c r="Z62" s="69"/>
      <c r="AA62" s="69"/>
      <c r="AB62" s="69"/>
      <c r="AC62" s="69"/>
      <c r="AD62" s="69"/>
      <c r="AE62" s="68"/>
      <c r="AF62" s="68"/>
      <c r="AG62" s="68"/>
    </row>
    <row r="63" spans="2:33" ht="18" x14ac:dyDescent="0.3">
      <c r="F63" s="174">
        <f>'5a. Est.Wat.Sv.– Nonirrigation'!$D$8</f>
        <v>0</v>
      </c>
      <c r="G63" s="174">
        <f>'5a. Est.Wat.Sv.– Nonirrigation'!$D$9</f>
        <v>0</v>
      </c>
      <c r="H63" s="174">
        <f>('5a. Est.Wat.Sv.– Nonirrigation'!D19)*L29*F63*G63</f>
        <v>0</v>
      </c>
      <c r="I63" s="174">
        <f>H63*N56</f>
        <v>0</v>
      </c>
      <c r="J63" s="175">
        <f t="shared" si="3"/>
        <v>0</v>
      </c>
      <c r="M63" s="114"/>
      <c r="W63" s="69"/>
      <c r="X63" s="69"/>
      <c r="Y63" s="69"/>
      <c r="Z63" s="69"/>
      <c r="AA63" s="69"/>
      <c r="AB63" s="69"/>
      <c r="AC63" s="69"/>
      <c r="AD63" s="69"/>
      <c r="AE63" s="68"/>
      <c r="AF63" s="68"/>
      <c r="AG63" s="68"/>
    </row>
    <row r="64" spans="2:33" ht="18" x14ac:dyDescent="0.3">
      <c r="F64" s="174">
        <f>'5a. Est.Wat.Sv.– Nonirrigation'!$D$8</f>
        <v>0</v>
      </c>
      <c r="G64" s="174">
        <f>'5a. Est.Wat.Sv.– Nonirrigation'!$D$9</f>
        <v>0</v>
      </c>
      <c r="H64" s="174">
        <f>('5a. Est.Wat.Sv.– Nonirrigation'!D20)*L30*F64*G64</f>
        <v>0</v>
      </c>
      <c r="I64" s="174">
        <f>H64*N56</f>
        <v>0</v>
      </c>
      <c r="J64" s="175">
        <f t="shared" si="3"/>
        <v>0</v>
      </c>
      <c r="M64" s="114"/>
      <c r="W64" s="69"/>
      <c r="X64" s="69"/>
      <c r="Y64" s="69"/>
      <c r="Z64" s="69"/>
      <c r="AA64" s="69"/>
      <c r="AB64" s="69"/>
      <c r="AC64" s="69"/>
      <c r="AD64" s="69"/>
      <c r="AE64" s="68"/>
      <c r="AF64" s="68"/>
      <c r="AG64" s="68"/>
    </row>
    <row r="65" spans="1:33" ht="18" x14ac:dyDescent="0.3">
      <c r="F65" s="174">
        <f>'5a. Est.Wat.Sv.– Nonirrigation'!$D$8</f>
        <v>0</v>
      </c>
      <c r="G65" s="174">
        <f>'5a. Est.Wat.Sv.– Nonirrigation'!$D$9</f>
        <v>0</v>
      </c>
      <c r="H65" s="174">
        <f>('5a. Est.Wat.Sv.– Nonirrigation'!D21)*L31*F65*G65</f>
        <v>0</v>
      </c>
      <c r="I65" s="174">
        <f>H65*N56</f>
        <v>0</v>
      </c>
      <c r="J65" s="175">
        <f t="shared" si="3"/>
        <v>0</v>
      </c>
      <c r="M65" s="114"/>
      <c r="W65" s="69"/>
      <c r="X65" s="69"/>
      <c r="Y65" s="69"/>
      <c r="Z65" s="69"/>
      <c r="AA65" s="69"/>
      <c r="AB65" s="69"/>
      <c r="AC65" s="69"/>
      <c r="AD65" s="69"/>
      <c r="AE65" s="68"/>
      <c r="AF65" s="68"/>
      <c r="AG65" s="68"/>
    </row>
    <row r="66" spans="1:33" ht="18" x14ac:dyDescent="0.3">
      <c r="F66" s="174">
        <f>'5a. Est.Wat.Sv.– Nonirrigation'!$D$8</f>
        <v>0</v>
      </c>
      <c r="G66" s="174">
        <f>'5a. Est.Wat.Sv.– Nonirrigation'!$D$9</f>
        <v>0</v>
      </c>
      <c r="H66" s="174">
        <f>('5a. Est.Wat.Sv.– Nonirrigation'!D22)*L32*F66*G66</f>
        <v>0</v>
      </c>
      <c r="I66" s="174">
        <f>H66*N56</f>
        <v>0</v>
      </c>
      <c r="J66" s="175">
        <f t="shared" si="3"/>
        <v>0</v>
      </c>
      <c r="M66" s="114"/>
      <c r="W66" s="69"/>
      <c r="X66" s="69"/>
      <c r="Y66" s="69"/>
      <c r="Z66" s="69"/>
      <c r="AA66" s="69"/>
      <c r="AB66" s="69"/>
      <c r="AC66" s="69"/>
      <c r="AD66" s="69"/>
      <c r="AE66" s="68"/>
      <c r="AF66" s="68"/>
      <c r="AG66" s="68"/>
    </row>
    <row r="67" spans="1:33" ht="18.600000000000001" thickBot="1" x14ac:dyDescent="0.35">
      <c r="F67" s="162"/>
      <c r="G67" s="163"/>
      <c r="H67" s="164"/>
      <c r="I67" s="164">
        <f>SUM(I57:I66)</f>
        <v>0</v>
      </c>
      <c r="J67" s="165">
        <f>SUM(J57:J66)</f>
        <v>0</v>
      </c>
      <c r="M67" s="114"/>
      <c r="W67" s="69"/>
      <c r="X67" s="69"/>
      <c r="Y67" s="69"/>
      <c r="Z67" s="69"/>
      <c r="AA67" s="69"/>
      <c r="AB67" s="69"/>
      <c r="AC67" s="69"/>
      <c r="AD67" s="69"/>
      <c r="AE67" s="68"/>
      <c r="AF67" s="68"/>
      <c r="AG67" s="68"/>
    </row>
    <row r="68" spans="1:33" ht="18" x14ac:dyDescent="0.3">
      <c r="M68" s="114"/>
      <c r="W68" s="69"/>
      <c r="X68" s="69"/>
      <c r="Y68" s="69"/>
      <c r="Z68" s="69"/>
      <c r="AA68" s="69"/>
      <c r="AB68" s="69"/>
      <c r="AC68" s="69"/>
      <c r="AD68" s="69"/>
      <c r="AE68" s="68"/>
      <c r="AF68" s="68"/>
      <c r="AG68" s="68"/>
    </row>
    <row r="69" spans="1:33" ht="18" x14ac:dyDescent="0.3">
      <c r="F69" s="114"/>
      <c r="H69" s="116"/>
      <c r="M69" s="114"/>
      <c r="W69" s="69"/>
      <c r="X69" s="69"/>
      <c r="Y69" s="69"/>
      <c r="Z69" s="69"/>
      <c r="AA69" s="69"/>
      <c r="AB69" s="69"/>
      <c r="AC69" s="69"/>
      <c r="AD69" s="69"/>
      <c r="AE69" s="68"/>
      <c r="AF69" s="68"/>
      <c r="AG69" s="68"/>
    </row>
    <row r="70" spans="1:33" ht="18" x14ac:dyDescent="0.3">
      <c r="F70" s="114"/>
      <c r="H70" s="116"/>
      <c r="M70" s="114"/>
      <c r="W70" s="69"/>
      <c r="X70" s="69"/>
      <c r="Y70" s="69"/>
      <c r="Z70" s="69"/>
      <c r="AA70" s="69"/>
      <c r="AB70" s="69"/>
      <c r="AC70" s="69"/>
      <c r="AD70" s="69"/>
      <c r="AE70" s="68"/>
      <c r="AF70" s="68"/>
      <c r="AG70" s="68"/>
    </row>
    <row r="71" spans="1:33" ht="18" x14ac:dyDescent="0.3">
      <c r="B71" s="114"/>
      <c r="F71" s="114"/>
      <c r="H71" s="116"/>
      <c r="M71" s="114"/>
      <c r="W71" s="69"/>
      <c r="X71" s="69"/>
      <c r="Y71" s="69"/>
      <c r="Z71" s="69"/>
      <c r="AA71" s="69"/>
      <c r="AB71" s="69"/>
      <c r="AC71" s="69"/>
      <c r="AD71" s="69"/>
      <c r="AE71" s="68"/>
      <c r="AF71" s="68"/>
      <c r="AG71" s="68"/>
    </row>
    <row r="72" spans="1:33" ht="18" x14ac:dyDescent="0.3">
      <c r="B72" s="114"/>
      <c r="D72" s="116"/>
      <c r="F72" s="114"/>
      <c r="H72" s="116"/>
      <c r="M72" s="114"/>
      <c r="W72" s="69"/>
      <c r="X72" s="69"/>
      <c r="Y72" s="69"/>
      <c r="Z72" s="69"/>
      <c r="AA72" s="69"/>
      <c r="AB72" s="69"/>
      <c r="AC72" s="69"/>
      <c r="AD72" s="69"/>
      <c r="AE72" s="68"/>
      <c r="AF72" s="68"/>
      <c r="AG72" s="68"/>
    </row>
    <row r="73" spans="1:33" ht="18" x14ac:dyDescent="0.3">
      <c r="B73" s="177"/>
      <c r="C73" s="177"/>
      <c r="D73" s="177"/>
      <c r="E73" s="177"/>
      <c r="I73" s="114"/>
      <c r="J73" s="115"/>
      <c r="K73" s="115"/>
      <c r="W73" s="69"/>
      <c r="X73" s="69"/>
      <c r="Y73" s="69"/>
      <c r="Z73" s="69"/>
      <c r="AA73" s="69"/>
      <c r="AB73" s="69"/>
      <c r="AC73" s="69"/>
      <c r="AD73" s="69"/>
      <c r="AE73" s="68"/>
      <c r="AF73" s="68"/>
      <c r="AG73" s="68"/>
    </row>
    <row r="74" spans="1:33" ht="18" x14ac:dyDescent="0.3">
      <c r="A74" s="176" t="s">
        <v>258</v>
      </c>
      <c r="D74" s="117"/>
      <c r="J74" s="115"/>
      <c r="W74" s="69"/>
      <c r="X74" s="69"/>
      <c r="Y74" s="69"/>
      <c r="Z74" s="69"/>
      <c r="AA74" s="69"/>
      <c r="AB74" s="69"/>
      <c r="AC74" s="69"/>
      <c r="AD74" s="69"/>
      <c r="AE74" s="68"/>
      <c r="AF74" s="68"/>
      <c r="AG74" s="68"/>
    </row>
    <row r="75" spans="1:33" ht="40.799999999999997" thickBot="1" x14ac:dyDescent="0.35">
      <c r="B75" s="251"/>
      <c r="C75" s="251"/>
      <c r="D75" s="69"/>
      <c r="E75" s="404" t="s">
        <v>260</v>
      </c>
      <c r="F75" s="404"/>
      <c r="G75" s="178" t="s">
        <v>261</v>
      </c>
      <c r="H75" s="178"/>
      <c r="I75" s="114"/>
      <c r="J75" s="115"/>
      <c r="K75" s="115"/>
      <c r="W75" s="69"/>
      <c r="X75" s="69"/>
      <c r="Y75" s="69"/>
      <c r="Z75" s="69"/>
      <c r="AA75" s="69"/>
      <c r="AB75" s="69"/>
      <c r="AC75" s="69"/>
      <c r="AD75" s="69"/>
      <c r="AE75" s="68"/>
      <c r="AF75" s="68"/>
      <c r="AG75" s="68"/>
    </row>
    <row r="76" spans="1:33" ht="31.2" thickBot="1" x14ac:dyDescent="0.35">
      <c r="A76" s="251" t="s">
        <v>259</v>
      </c>
      <c r="B76" s="253"/>
      <c r="C76" s="179" t="s">
        <v>200</v>
      </c>
      <c r="D76" s="69"/>
      <c r="E76" s="405" t="s">
        <v>262</v>
      </c>
      <c r="F76" s="180" t="s">
        <v>230</v>
      </c>
      <c r="G76" s="181"/>
      <c r="H76" s="182"/>
      <c r="I76" s="114"/>
      <c r="J76" s="115"/>
      <c r="W76" s="69"/>
      <c r="X76" s="69"/>
      <c r="Y76" s="69"/>
      <c r="Z76" s="69"/>
      <c r="AA76" s="69"/>
      <c r="AB76" s="69"/>
      <c r="AC76" s="69"/>
      <c r="AD76" s="69"/>
      <c r="AE76" s="68"/>
      <c r="AF76" s="68"/>
      <c r="AG76" s="68"/>
    </row>
    <row r="77" spans="1:33" ht="20.399999999999999" x14ac:dyDescent="0.3">
      <c r="A77" s="252" t="s">
        <v>199</v>
      </c>
      <c r="B77" s="111"/>
      <c r="C77" s="112">
        <v>25</v>
      </c>
      <c r="D77" s="69"/>
      <c r="E77" s="406"/>
      <c r="F77" s="118" t="s">
        <v>229</v>
      </c>
      <c r="H77" s="182"/>
      <c r="I77" s="114"/>
      <c r="J77" s="115"/>
      <c r="W77" s="69"/>
      <c r="X77" s="69"/>
      <c r="Y77" s="69"/>
      <c r="Z77" s="69"/>
      <c r="AA77" s="69"/>
      <c r="AB77" s="69"/>
      <c r="AC77" s="69"/>
      <c r="AD77" s="69"/>
      <c r="AE77" s="68"/>
      <c r="AF77" s="68"/>
      <c r="AG77" s="68"/>
    </row>
    <row r="78" spans="1:33" ht="86.4" x14ac:dyDescent="0.3">
      <c r="A78" s="110" t="s">
        <v>201</v>
      </c>
      <c r="B78" s="111"/>
      <c r="C78" s="112">
        <v>25</v>
      </c>
      <c r="D78" s="69"/>
      <c r="E78" s="406"/>
      <c r="F78" s="145" t="s">
        <v>231</v>
      </c>
      <c r="G78" s="183" t="s">
        <v>263</v>
      </c>
      <c r="H78" s="183"/>
      <c r="I78" s="114"/>
      <c r="W78" s="69"/>
      <c r="X78" s="69"/>
      <c r="Y78" s="69"/>
      <c r="Z78" s="69"/>
      <c r="AA78" s="69"/>
      <c r="AB78" s="69"/>
      <c r="AC78" s="69"/>
      <c r="AD78" s="69"/>
      <c r="AE78" s="68"/>
      <c r="AF78" s="68"/>
      <c r="AG78" s="68"/>
    </row>
    <row r="79" spans="1:33" ht="18" x14ac:dyDescent="0.3">
      <c r="A79" s="110" t="s">
        <v>202</v>
      </c>
      <c r="B79" s="111"/>
      <c r="C79" s="112">
        <v>8</v>
      </c>
      <c r="D79" s="69"/>
      <c r="E79" s="184" t="s">
        <v>233</v>
      </c>
      <c r="F79" s="125">
        <v>5.0999999999999996</v>
      </c>
      <c r="G79" s="183"/>
      <c r="H79" s="183"/>
      <c r="I79" s="114"/>
      <c r="W79" s="69"/>
      <c r="X79" s="69"/>
      <c r="Y79" s="69"/>
      <c r="Z79" s="69"/>
      <c r="AA79" s="69"/>
      <c r="AB79" s="69"/>
      <c r="AC79" s="69"/>
      <c r="AD79" s="69"/>
      <c r="AE79" s="68"/>
      <c r="AF79" s="68"/>
      <c r="AG79" s="68"/>
    </row>
    <row r="80" spans="1:33" ht="18" x14ac:dyDescent="0.3">
      <c r="A80" s="110" t="s">
        <v>203</v>
      </c>
      <c r="B80" s="111"/>
      <c r="C80" s="112">
        <v>8</v>
      </c>
      <c r="D80" s="69"/>
      <c r="E80" s="184" t="s">
        <v>218</v>
      </c>
      <c r="F80" s="125">
        <v>5.3</v>
      </c>
      <c r="G80" s="183"/>
      <c r="H80" s="183"/>
      <c r="I80" s="114"/>
      <c r="K80" s="185" t="s">
        <v>264</v>
      </c>
      <c r="L80" s="186"/>
      <c r="M80" s="186"/>
      <c r="N80" s="187"/>
      <c r="W80" s="69"/>
      <c r="X80" s="69"/>
      <c r="Y80" s="69"/>
      <c r="Z80" s="69"/>
      <c r="AA80" s="69"/>
      <c r="AB80" s="69"/>
      <c r="AC80" s="69"/>
      <c r="AD80" s="69"/>
      <c r="AE80" s="68"/>
      <c r="AF80" s="68"/>
      <c r="AG80" s="68"/>
    </row>
    <row r="81" spans="1:33" ht="18" x14ac:dyDescent="0.3">
      <c r="A81" s="110" t="s">
        <v>204</v>
      </c>
      <c r="B81" s="111"/>
      <c r="C81" s="112">
        <v>8</v>
      </c>
      <c r="D81" s="76"/>
      <c r="E81" s="184" t="s">
        <v>220</v>
      </c>
      <c r="F81" s="125">
        <v>4</v>
      </c>
      <c r="G81" s="183"/>
      <c r="H81" s="183"/>
      <c r="I81" s="114"/>
      <c r="K81" s="188"/>
      <c r="L81" s="189"/>
      <c r="M81" s="189"/>
      <c r="N81" s="190"/>
      <c r="W81" s="69"/>
      <c r="X81" s="69"/>
      <c r="Y81" s="69"/>
      <c r="Z81" s="69"/>
      <c r="AA81" s="69"/>
      <c r="AB81" s="69"/>
      <c r="AC81" s="69"/>
      <c r="AD81" s="69"/>
      <c r="AE81" s="68"/>
      <c r="AF81" s="68"/>
      <c r="AG81" s="68"/>
    </row>
    <row r="82" spans="1:33" ht="18" x14ac:dyDescent="0.3">
      <c r="A82" s="110" t="s">
        <v>205</v>
      </c>
      <c r="B82" s="111"/>
      <c r="C82" s="112">
        <v>11</v>
      </c>
      <c r="D82" s="76"/>
      <c r="E82" s="184" t="s">
        <v>219</v>
      </c>
      <c r="F82" s="125">
        <v>4.0999999999999996</v>
      </c>
      <c r="G82" s="147"/>
      <c r="H82" s="191"/>
      <c r="I82" s="114"/>
      <c r="K82" s="188"/>
      <c r="L82" s="189"/>
      <c r="M82" s="189"/>
      <c r="N82" s="190"/>
      <c r="W82" s="69"/>
      <c r="X82" s="69"/>
      <c r="Y82" s="69"/>
      <c r="Z82" s="69"/>
      <c r="AA82" s="69"/>
      <c r="AB82" s="69"/>
      <c r="AC82" s="69"/>
      <c r="AD82" s="69"/>
      <c r="AE82" s="68"/>
      <c r="AF82" s="68"/>
      <c r="AG82" s="68"/>
    </row>
    <row r="83" spans="1:33" ht="18" x14ac:dyDescent="0.3">
      <c r="A83" s="110" t="s">
        <v>206</v>
      </c>
      <c r="B83" s="111"/>
      <c r="C83" s="112">
        <v>11</v>
      </c>
      <c r="D83" s="76"/>
      <c r="E83" s="184" t="s">
        <v>222</v>
      </c>
      <c r="F83" s="125">
        <v>0.1</v>
      </c>
      <c r="G83" s="147"/>
      <c r="H83" s="191"/>
      <c r="I83" s="114"/>
      <c r="K83" s="188"/>
      <c r="L83" s="189"/>
      <c r="M83" s="189"/>
      <c r="N83" s="190"/>
      <c r="W83" s="69"/>
      <c r="X83" s="69"/>
      <c r="Y83" s="69"/>
      <c r="Z83" s="69"/>
      <c r="AA83" s="69"/>
      <c r="AB83" s="69"/>
      <c r="AC83" s="69"/>
      <c r="AD83" s="69"/>
      <c r="AE83" s="68"/>
      <c r="AF83" s="68"/>
      <c r="AG83" s="68"/>
    </row>
    <row r="84" spans="1:33" ht="18.600000000000001" thickBot="1" x14ac:dyDescent="0.35">
      <c r="A84" s="110" t="s">
        <v>207</v>
      </c>
      <c r="B84" s="111"/>
      <c r="C84" s="112">
        <v>8</v>
      </c>
      <c r="D84" s="76"/>
      <c r="E84" s="192" t="s">
        <v>223</v>
      </c>
      <c r="F84" s="127">
        <v>0.37</v>
      </c>
      <c r="G84" s="147"/>
      <c r="H84" s="191"/>
      <c r="I84" s="114"/>
      <c r="K84" s="188"/>
      <c r="L84" s="189"/>
      <c r="M84" s="189"/>
      <c r="N84" s="190"/>
      <c r="W84" s="69"/>
      <c r="X84" s="69"/>
      <c r="Y84" s="69"/>
      <c r="Z84" s="69"/>
      <c r="AA84" s="69"/>
      <c r="AB84" s="69"/>
      <c r="AC84" s="69"/>
      <c r="AD84" s="69"/>
      <c r="AE84" s="68"/>
      <c r="AF84" s="68"/>
      <c r="AG84" s="68"/>
    </row>
    <row r="85" spans="1:33" ht="18" x14ac:dyDescent="0.3">
      <c r="A85" s="110" t="s">
        <v>208</v>
      </c>
      <c r="B85" s="193"/>
      <c r="C85" s="114"/>
      <c r="D85" s="76"/>
      <c r="E85" s="193"/>
      <c r="F85" s="193"/>
      <c r="G85" s="114"/>
      <c r="I85" s="114"/>
      <c r="K85" s="188" t="s">
        <v>265</v>
      </c>
      <c r="L85" s="189"/>
      <c r="M85" s="189"/>
      <c r="N85" s="190"/>
      <c r="W85" s="69"/>
      <c r="X85" s="69"/>
      <c r="Y85" s="69"/>
      <c r="Z85" s="69"/>
      <c r="AA85" s="69"/>
      <c r="AB85" s="69"/>
      <c r="AC85" s="69"/>
      <c r="AD85" s="69"/>
      <c r="AE85" s="68"/>
      <c r="AF85" s="68"/>
      <c r="AG85" s="68"/>
    </row>
    <row r="86" spans="1:33" ht="18" x14ac:dyDescent="0.3">
      <c r="A86" s="193"/>
      <c r="B86" s="193"/>
      <c r="C86" s="114"/>
      <c r="D86" s="76"/>
      <c r="I86" s="114"/>
      <c r="J86" s="115"/>
      <c r="K86" s="188"/>
      <c r="L86" s="189"/>
      <c r="M86" s="189"/>
      <c r="N86" s="190"/>
      <c r="W86" s="69"/>
      <c r="X86" s="69"/>
      <c r="Y86" s="69"/>
      <c r="Z86" s="69"/>
      <c r="AA86" s="69"/>
      <c r="AB86" s="69"/>
      <c r="AC86" s="69"/>
      <c r="AD86" s="69"/>
      <c r="AE86" s="68"/>
      <c r="AF86" s="68"/>
      <c r="AG86" s="68"/>
    </row>
    <row r="87" spans="1:33" ht="18" x14ac:dyDescent="0.3">
      <c r="A87" s="193"/>
      <c r="B87" s="79"/>
      <c r="C87" s="194"/>
      <c r="D87" s="76"/>
      <c r="I87" s="114"/>
      <c r="J87" s="115"/>
      <c r="K87" s="188"/>
      <c r="L87" s="189"/>
      <c r="M87" s="189"/>
      <c r="N87" s="190"/>
      <c r="W87" s="69"/>
      <c r="X87" s="69"/>
      <c r="Y87" s="69"/>
      <c r="Z87" s="69"/>
      <c r="AA87" s="69"/>
      <c r="AB87" s="69"/>
      <c r="AC87" s="69"/>
      <c r="AD87" s="69"/>
      <c r="AE87" s="68"/>
      <c r="AF87" s="68"/>
      <c r="AG87" s="68"/>
    </row>
    <row r="88" spans="1:33" ht="18" x14ac:dyDescent="0.3">
      <c r="A88" s="79"/>
      <c r="C88" s="69"/>
      <c r="D88" s="69"/>
      <c r="I88" s="114"/>
      <c r="J88" s="115"/>
      <c r="K88" s="188"/>
      <c r="L88" s="189"/>
      <c r="M88" s="189"/>
      <c r="N88" s="190"/>
      <c r="W88" s="69"/>
      <c r="X88" s="69"/>
      <c r="Y88" s="69"/>
      <c r="Z88" s="69"/>
      <c r="AA88" s="69"/>
      <c r="AB88" s="69"/>
      <c r="AC88" s="69"/>
      <c r="AD88" s="69"/>
      <c r="AE88" s="68"/>
      <c r="AF88" s="68"/>
      <c r="AG88" s="68"/>
    </row>
    <row r="89" spans="1:33" ht="18" x14ac:dyDescent="0.3">
      <c r="A89" s="109" t="s">
        <v>266</v>
      </c>
      <c r="C89" s="69"/>
      <c r="E89" s="115"/>
      <c r="F89" s="115"/>
      <c r="G89" s="115"/>
      <c r="H89" s="115"/>
      <c r="I89" s="114"/>
      <c r="J89" s="115"/>
      <c r="K89" s="195"/>
      <c r="L89" s="196"/>
      <c r="M89" s="196"/>
      <c r="N89" s="197"/>
      <c r="W89" s="69"/>
      <c r="X89" s="69"/>
      <c r="Y89" s="69"/>
      <c r="Z89" s="69"/>
      <c r="AA89" s="69"/>
      <c r="AB89" s="69"/>
      <c r="AC89" s="69"/>
      <c r="AD89" s="69"/>
      <c r="AE89" s="68"/>
      <c r="AF89" s="68"/>
      <c r="AG89" s="68"/>
    </row>
    <row r="90" spans="1:33" ht="18" x14ac:dyDescent="0.3">
      <c r="A90" s="109" t="s">
        <v>267</v>
      </c>
      <c r="C90" s="69"/>
      <c r="E90" s="115"/>
      <c r="F90" s="115"/>
      <c r="G90" s="115"/>
      <c r="H90" s="115"/>
      <c r="I90" s="114"/>
      <c r="J90" s="115"/>
      <c r="K90" s="115"/>
      <c r="L90" s="115"/>
      <c r="M90" s="115"/>
      <c r="N90" s="115"/>
      <c r="O90" s="115"/>
      <c r="W90" s="69"/>
      <c r="X90" s="69"/>
      <c r="Y90" s="69"/>
      <c r="Z90" s="69"/>
      <c r="AA90" s="69"/>
      <c r="AB90" s="69"/>
      <c r="AC90" s="69"/>
      <c r="AD90" s="69"/>
      <c r="AE90" s="68"/>
      <c r="AF90" s="68"/>
      <c r="AG90" s="68"/>
    </row>
    <row r="91" spans="1:33" ht="18" x14ac:dyDescent="0.3">
      <c r="A91" s="109"/>
      <c r="C91" s="69"/>
      <c r="E91" s="115"/>
      <c r="F91" s="115"/>
      <c r="G91" s="115"/>
      <c r="H91" s="115"/>
      <c r="I91" s="114"/>
      <c r="J91" s="115"/>
      <c r="K91" s="115"/>
      <c r="L91" s="115"/>
      <c r="M91" s="115"/>
      <c r="N91" s="115"/>
      <c r="O91" s="115"/>
      <c r="W91" s="69"/>
      <c r="X91" s="69"/>
      <c r="Y91" s="69"/>
      <c r="Z91" s="69"/>
      <c r="AA91" s="69"/>
      <c r="AB91" s="69"/>
      <c r="AC91" s="69"/>
      <c r="AD91" s="69"/>
      <c r="AE91" s="68"/>
      <c r="AF91" s="68"/>
      <c r="AG91" s="68"/>
    </row>
    <row r="92" spans="1:33" ht="18" x14ac:dyDescent="0.3">
      <c r="A92" s="109"/>
      <c r="C92" s="69"/>
      <c r="E92" s="115"/>
      <c r="F92" s="115"/>
      <c r="G92" s="115"/>
      <c r="H92" s="115"/>
      <c r="I92" s="114"/>
      <c r="J92" s="115"/>
      <c r="K92" s="115"/>
      <c r="L92" s="115"/>
      <c r="M92" s="115"/>
      <c r="N92" s="115"/>
      <c r="O92" s="115"/>
      <c r="W92" s="69"/>
      <c r="X92" s="69"/>
      <c r="Y92" s="69"/>
      <c r="Z92" s="69"/>
      <c r="AA92" s="69"/>
      <c r="AB92" s="69"/>
      <c r="AC92" s="69"/>
      <c r="AD92" s="69"/>
      <c r="AE92" s="68"/>
      <c r="AF92" s="68"/>
      <c r="AG92" s="68"/>
    </row>
    <row r="93" spans="1:33" ht="18" x14ac:dyDescent="0.3">
      <c r="A93" s="124" t="s">
        <v>233</v>
      </c>
      <c r="C93" s="69"/>
      <c r="E93" s="115"/>
      <c r="F93" s="115"/>
      <c r="G93" s="115"/>
      <c r="H93" s="115"/>
      <c r="I93" s="114"/>
      <c r="J93" s="115"/>
      <c r="K93" s="115"/>
      <c r="L93" s="115"/>
      <c r="M93" s="115"/>
      <c r="N93" s="115"/>
      <c r="O93" s="115"/>
      <c r="W93" s="69"/>
      <c r="X93" s="69"/>
      <c r="Y93" s="69"/>
      <c r="Z93" s="69"/>
      <c r="AA93" s="69"/>
      <c r="AB93" s="69"/>
      <c r="AC93" s="69"/>
      <c r="AD93" s="69"/>
      <c r="AE93" s="68"/>
      <c r="AF93" s="68"/>
      <c r="AG93" s="68"/>
    </row>
    <row r="94" spans="1:33" ht="18" x14ac:dyDescent="0.3">
      <c r="A94" s="124" t="s">
        <v>218</v>
      </c>
      <c r="C94" s="69"/>
      <c r="E94" s="115"/>
      <c r="F94" s="115"/>
      <c r="G94" s="115"/>
      <c r="H94" s="115"/>
      <c r="I94" s="114"/>
      <c r="J94" s="115"/>
      <c r="K94" s="115"/>
      <c r="L94" s="115"/>
      <c r="M94" s="115"/>
      <c r="N94" s="115"/>
      <c r="O94" s="115"/>
      <c r="W94" s="69"/>
      <c r="X94" s="69"/>
      <c r="Y94" s="69"/>
      <c r="Z94" s="69"/>
      <c r="AA94" s="69"/>
      <c r="AB94" s="69"/>
      <c r="AC94" s="69"/>
      <c r="AD94" s="69"/>
      <c r="AE94" s="68"/>
      <c r="AF94" s="68"/>
      <c r="AG94" s="68"/>
    </row>
    <row r="95" spans="1:33" ht="18" x14ac:dyDescent="0.3">
      <c r="A95" s="124" t="s">
        <v>219</v>
      </c>
      <c r="C95" s="69"/>
      <c r="E95" s="115"/>
      <c r="F95" s="115"/>
      <c r="G95" s="115"/>
      <c r="H95" s="115"/>
      <c r="I95" s="114"/>
      <c r="J95" s="115"/>
      <c r="K95" s="115"/>
      <c r="L95" s="115"/>
      <c r="M95" s="115"/>
      <c r="N95" s="115"/>
      <c r="O95" s="115"/>
      <c r="U95" s="69"/>
      <c r="V95" s="69"/>
      <c r="W95" s="69"/>
      <c r="X95" s="69"/>
      <c r="Y95" s="69"/>
      <c r="Z95" s="69"/>
      <c r="AA95" s="69"/>
      <c r="AB95" s="69"/>
      <c r="AC95" s="69"/>
      <c r="AD95" s="69"/>
      <c r="AE95" s="68"/>
      <c r="AF95" s="68"/>
      <c r="AG95" s="68"/>
    </row>
    <row r="96" spans="1:33" ht="18" x14ac:dyDescent="0.3">
      <c r="A96" s="124" t="s">
        <v>220</v>
      </c>
      <c r="C96" s="69"/>
      <c r="E96" s="115"/>
      <c r="F96" s="115"/>
      <c r="G96" s="115"/>
      <c r="H96" s="115"/>
      <c r="I96" s="114"/>
      <c r="J96" s="115"/>
      <c r="K96" s="115"/>
      <c r="L96" s="115"/>
      <c r="M96" s="115"/>
      <c r="N96" s="115"/>
      <c r="O96" s="115"/>
      <c r="U96" s="69"/>
      <c r="V96" s="69"/>
      <c r="W96" s="69"/>
      <c r="X96" s="69"/>
      <c r="Y96" s="69"/>
      <c r="Z96" s="69"/>
      <c r="AA96" s="69"/>
      <c r="AB96" s="69"/>
      <c r="AC96" s="69"/>
      <c r="AD96" s="69"/>
      <c r="AE96" s="68"/>
      <c r="AF96" s="68"/>
      <c r="AG96" s="68"/>
    </row>
    <row r="97" spans="1:33" ht="18" x14ac:dyDescent="0.3">
      <c r="A97" s="124" t="s">
        <v>222</v>
      </c>
      <c r="C97" s="69"/>
      <c r="E97" s="115"/>
      <c r="F97" s="115"/>
      <c r="G97" s="115"/>
      <c r="H97" s="115"/>
      <c r="I97" s="114"/>
      <c r="J97" s="115"/>
      <c r="K97" s="115"/>
      <c r="L97" s="115"/>
      <c r="M97" s="115"/>
      <c r="N97" s="115"/>
      <c r="O97" s="115"/>
      <c r="U97" s="69"/>
      <c r="V97" s="69"/>
      <c r="W97" s="69"/>
      <c r="X97" s="69"/>
      <c r="Y97" s="69"/>
      <c r="Z97" s="69"/>
      <c r="AA97" s="69"/>
      <c r="AB97" s="69"/>
      <c r="AC97" s="69"/>
      <c r="AD97" s="69"/>
      <c r="AE97" s="68"/>
      <c r="AF97" s="68"/>
      <c r="AG97" s="68"/>
    </row>
    <row r="98" spans="1:33" ht="18" x14ac:dyDescent="0.3">
      <c r="A98" s="124" t="s">
        <v>223</v>
      </c>
      <c r="C98" s="69"/>
      <c r="E98" s="115"/>
      <c r="F98" s="115"/>
      <c r="G98" s="115"/>
      <c r="H98" s="115"/>
      <c r="I98" s="114"/>
      <c r="J98" s="115"/>
      <c r="K98" s="115"/>
      <c r="L98" s="115"/>
      <c r="M98" s="115"/>
      <c r="N98" s="115"/>
      <c r="O98" s="115"/>
      <c r="U98" s="69"/>
      <c r="V98" s="69"/>
      <c r="W98" s="69"/>
      <c r="X98" s="69"/>
      <c r="Y98" s="69"/>
      <c r="Z98" s="69"/>
      <c r="AA98" s="69"/>
      <c r="AB98" s="69"/>
      <c r="AC98" s="69"/>
      <c r="AD98" s="69"/>
      <c r="AE98" s="68"/>
      <c r="AF98" s="68"/>
      <c r="AG98" s="68"/>
    </row>
    <row r="99" spans="1:33" ht="18" x14ac:dyDescent="0.3">
      <c r="A99" s="109"/>
      <c r="C99" s="69"/>
      <c r="E99" s="115"/>
      <c r="F99" s="115"/>
      <c r="G99" s="115"/>
      <c r="H99" s="115"/>
      <c r="I99" s="114"/>
      <c r="J99" s="115"/>
      <c r="K99" s="115"/>
      <c r="L99" s="115"/>
      <c r="M99" s="115"/>
      <c r="N99" s="115"/>
      <c r="O99" s="115"/>
      <c r="U99" s="69"/>
      <c r="V99" s="69"/>
      <c r="W99" s="69"/>
      <c r="X99" s="69"/>
      <c r="Y99" s="69"/>
      <c r="Z99" s="69"/>
      <c r="AA99" s="69"/>
      <c r="AB99" s="69"/>
      <c r="AC99" s="69"/>
      <c r="AD99" s="69"/>
      <c r="AE99" s="68"/>
      <c r="AF99" s="68"/>
      <c r="AG99" s="68"/>
    </row>
    <row r="100" spans="1:33" ht="18" x14ac:dyDescent="0.3">
      <c r="A100" s="109"/>
      <c r="B100" s="68"/>
      <c r="C100" s="68"/>
      <c r="D100" s="68"/>
      <c r="E100" s="68"/>
      <c r="F100" s="68"/>
      <c r="G100" s="68"/>
      <c r="H100" s="68"/>
      <c r="I100" s="68"/>
      <c r="J100" s="68"/>
      <c r="K100" s="68"/>
      <c r="L100" s="68"/>
      <c r="M100" s="68"/>
      <c r="N100" s="68"/>
      <c r="O100" s="68"/>
      <c r="P100" s="68"/>
      <c r="Q100" s="68"/>
      <c r="R100" s="68"/>
      <c r="S100" s="68"/>
      <c r="T100" s="68"/>
      <c r="U100" s="68"/>
      <c r="V100" s="68"/>
      <c r="W100" s="68"/>
      <c r="X100" s="68"/>
      <c r="Y100" s="69"/>
      <c r="Z100" s="69"/>
      <c r="AA100" s="69"/>
      <c r="AB100" s="69"/>
      <c r="AC100" s="69"/>
      <c r="AD100" s="69"/>
      <c r="AE100" s="68"/>
      <c r="AF100" s="68"/>
      <c r="AG100" s="68"/>
    </row>
    <row r="101" spans="1:33" ht="18" x14ac:dyDescent="0.3">
      <c r="A101" s="68"/>
      <c r="B101" s="68"/>
      <c r="C101" s="68"/>
      <c r="D101" s="68"/>
      <c r="E101" s="68"/>
      <c r="F101" s="68"/>
      <c r="G101" s="68"/>
      <c r="H101" s="68"/>
      <c r="I101" s="68"/>
      <c r="J101" s="68"/>
      <c r="K101" s="68"/>
      <c r="L101" s="68"/>
      <c r="M101" s="68"/>
      <c r="N101" s="68"/>
      <c r="O101" s="68"/>
      <c r="P101" s="68"/>
      <c r="Q101" s="68"/>
      <c r="R101" s="68"/>
      <c r="S101" s="68"/>
      <c r="T101" s="68"/>
      <c r="U101" s="68"/>
      <c r="V101" s="68"/>
      <c r="W101" s="68"/>
      <c r="X101" s="68"/>
      <c r="Y101" s="69"/>
      <c r="Z101" s="69"/>
      <c r="AA101" s="69"/>
      <c r="AB101" s="69"/>
      <c r="AC101" s="69"/>
      <c r="AD101" s="69"/>
      <c r="AE101" s="68"/>
      <c r="AF101" s="68"/>
      <c r="AG101" s="68"/>
    </row>
    <row r="102" spans="1:33" ht="18" x14ac:dyDescent="0.3">
      <c r="A102" s="68"/>
      <c r="B102" s="68"/>
      <c r="C102" s="68"/>
      <c r="D102" s="68"/>
      <c r="E102" s="68"/>
      <c r="F102" s="68"/>
      <c r="G102" s="68"/>
      <c r="H102" s="68"/>
      <c r="I102" s="68"/>
      <c r="J102" s="68"/>
      <c r="K102" s="68"/>
      <c r="L102" s="68"/>
      <c r="M102" s="68"/>
      <c r="N102" s="68"/>
      <c r="O102" s="68"/>
      <c r="P102" s="68"/>
      <c r="Q102" s="68"/>
      <c r="R102" s="68"/>
      <c r="S102" s="68"/>
      <c r="T102" s="68"/>
      <c r="U102" s="68"/>
      <c r="V102" s="68"/>
      <c r="W102" s="68"/>
      <c r="X102" s="68"/>
      <c r="Y102" s="69"/>
      <c r="Z102" s="69"/>
      <c r="AA102" s="69"/>
      <c r="AB102" s="69"/>
      <c r="AC102" s="69"/>
      <c r="AD102" s="69"/>
      <c r="AE102" s="68"/>
      <c r="AF102" s="68"/>
      <c r="AG102" s="68"/>
    </row>
    <row r="103" spans="1:33" ht="18" x14ac:dyDescent="0.3">
      <c r="A103" s="68"/>
    </row>
  </sheetData>
  <mergeCells count="3">
    <mergeCell ref="S8:W8"/>
    <mergeCell ref="E75:F75"/>
    <mergeCell ref="E76:E78"/>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F22"/>
  <sheetViews>
    <sheetView showGridLines="0" zoomScale="150" zoomScaleNormal="150" zoomScaleSheetLayoutView="130" workbookViewId="0">
      <selection activeCell="B5" sqref="B5"/>
    </sheetView>
  </sheetViews>
  <sheetFormatPr defaultColWidth="9.109375" defaultRowHeight="14.4" x14ac:dyDescent="0.3"/>
  <cols>
    <col min="1" max="1" width="4.33203125" style="69" customWidth="1"/>
    <col min="2" max="5" width="20.6640625" style="69" customWidth="1"/>
    <col min="6" max="6" width="17.33203125" style="69" customWidth="1"/>
    <col min="7" max="7" width="13" style="69" customWidth="1"/>
    <col min="8" max="8" width="20.33203125" style="69" customWidth="1"/>
    <col min="9" max="9" width="20.6640625" style="69" customWidth="1"/>
    <col min="10" max="16384" width="9.109375" style="69"/>
  </cols>
  <sheetData>
    <row r="1" spans="2:6" ht="18" x14ac:dyDescent="0.3">
      <c r="B1" s="83" t="s">
        <v>182</v>
      </c>
    </row>
    <row r="3" spans="2:6" x14ac:dyDescent="0.3">
      <c r="B3" s="74" t="s">
        <v>354</v>
      </c>
      <c r="C3" s="74" t="s">
        <v>112</v>
      </c>
      <c r="D3" s="74" t="s">
        <v>178</v>
      </c>
      <c r="E3" s="74" t="s">
        <v>355</v>
      </c>
    </row>
    <row r="4" spans="2:6" x14ac:dyDescent="0.3">
      <c r="B4" s="263"/>
      <c r="C4" s="263"/>
      <c r="D4" s="263"/>
      <c r="E4" s="263"/>
      <c r="F4" s="256"/>
    </row>
    <row r="5" spans="2:6" x14ac:dyDescent="0.3">
      <c r="F5" s="256"/>
    </row>
    <row r="6" spans="2:6" ht="15" customHeight="1" x14ac:dyDescent="0.3">
      <c r="B6" s="371" t="s">
        <v>186</v>
      </c>
      <c r="C6" s="372"/>
      <c r="D6" s="373"/>
      <c r="E6" s="264" t="s">
        <v>164</v>
      </c>
      <c r="F6" s="256"/>
    </row>
    <row r="7" spans="2:6" x14ac:dyDescent="0.3">
      <c r="B7" s="368" t="s">
        <v>179</v>
      </c>
      <c r="C7" s="369"/>
      <c r="D7" s="369"/>
      <c r="E7" s="370"/>
    </row>
    <row r="8" spans="2:6" x14ac:dyDescent="0.3">
      <c r="B8" s="74" t="s">
        <v>80</v>
      </c>
      <c r="C8" s="74" t="s">
        <v>81</v>
      </c>
      <c r="D8" s="74" t="s">
        <v>82</v>
      </c>
      <c r="E8" s="74" t="s">
        <v>83</v>
      </c>
    </row>
    <row r="9" spans="2:6" x14ac:dyDescent="0.3">
      <c r="B9" s="261"/>
      <c r="C9" s="261"/>
      <c r="D9" s="263"/>
      <c r="E9" s="263"/>
    </row>
    <row r="10" spans="2:6" x14ac:dyDescent="0.3">
      <c r="B10" s="261"/>
      <c r="C10" s="261"/>
      <c r="D10" s="263"/>
      <c r="E10" s="263"/>
    </row>
    <row r="11" spans="2:6" x14ac:dyDescent="0.3">
      <c r="B11" s="261"/>
      <c r="C11" s="261"/>
      <c r="D11" s="261"/>
      <c r="E11" s="261"/>
    </row>
    <row r="12" spans="2:6" x14ac:dyDescent="0.3">
      <c r="B12" s="261"/>
      <c r="C12" s="261" t="s">
        <v>171</v>
      </c>
      <c r="D12" s="261"/>
      <c r="E12" s="261"/>
    </row>
    <row r="13" spans="2:6" ht="15" customHeight="1" x14ac:dyDescent="0.3"/>
    <row r="14" spans="2:6" ht="15" customHeight="1" x14ac:dyDescent="0.3">
      <c r="B14" s="371" t="s">
        <v>432</v>
      </c>
      <c r="C14" s="372"/>
      <c r="D14" s="373"/>
      <c r="E14" s="264" t="s">
        <v>164</v>
      </c>
    </row>
    <row r="15" spans="2:6" ht="15" customHeight="1" x14ac:dyDescent="0.3">
      <c r="B15" s="371" t="s">
        <v>356</v>
      </c>
      <c r="C15" s="372"/>
      <c r="D15" s="373"/>
      <c r="E15" s="74" t="s">
        <v>177</v>
      </c>
    </row>
    <row r="16" spans="2:6" x14ac:dyDescent="0.3">
      <c r="B16" s="407"/>
      <c r="C16" s="408"/>
      <c r="D16" s="409"/>
      <c r="E16" s="263"/>
    </row>
    <row r="17" spans="2:5" x14ac:dyDescent="0.3">
      <c r="B17" s="407" t="s">
        <v>171</v>
      </c>
      <c r="C17" s="408"/>
      <c r="D17" s="409"/>
      <c r="E17" s="263"/>
    </row>
    <row r="18" spans="2:5" x14ac:dyDescent="0.3">
      <c r="B18" s="407"/>
      <c r="C18" s="408"/>
      <c r="D18" s="409"/>
      <c r="E18" s="263"/>
    </row>
    <row r="19" spans="2:5" x14ac:dyDescent="0.3">
      <c r="B19" s="407"/>
      <c r="C19" s="408"/>
      <c r="D19" s="409"/>
      <c r="E19" s="263" t="s">
        <v>171</v>
      </c>
    </row>
    <row r="22" spans="2:5" ht="35.1" customHeight="1" x14ac:dyDescent="0.3">
      <c r="B22" s="361" t="s">
        <v>162</v>
      </c>
      <c r="C22" s="361"/>
      <c r="D22" s="361"/>
      <c r="E22" s="361"/>
    </row>
  </sheetData>
  <sheetProtection algorithmName="SHA-512" hashValue="b4FaJvwMpZHuBa0WypIt25koQowqYT77HMho6nMx0IA2wM4QHuIYuJdMbX+8hJSClsRWK5Q2RVuMdF2e1G2Gww==" saltValue="Lq9oZFh8VIR3Mm1J4ArknQ==" spinCount="100000" sheet="1" objects="1" scenarios="1"/>
  <mergeCells count="9">
    <mergeCell ref="B14:D14"/>
    <mergeCell ref="B7:E7"/>
    <mergeCell ref="B6:D6"/>
    <mergeCell ref="B22:E22"/>
    <mergeCell ref="B15:D15"/>
    <mergeCell ref="B16:D16"/>
    <mergeCell ref="B17:D17"/>
    <mergeCell ref="B18:D18"/>
    <mergeCell ref="B19:D19"/>
  </mergeCells>
  <pageMargins left="0.7" right="0.7" top="0.75" bottom="0.75" header="0.3" footer="0.3"/>
  <pageSetup scale="5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'Formulas and Lists'!$G$3:$G$5</xm:f>
          </x14:formula1>
          <xm:sqref>E6 E14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F38"/>
  <sheetViews>
    <sheetView showGridLines="0" zoomScale="160" zoomScaleNormal="160" zoomScaleSheetLayoutView="130" workbookViewId="0">
      <selection activeCell="B5" sqref="B5"/>
    </sheetView>
  </sheetViews>
  <sheetFormatPr defaultColWidth="9.109375" defaultRowHeight="14.4" x14ac:dyDescent="0.3"/>
  <cols>
    <col min="1" max="1" width="2.33203125" style="69" customWidth="1"/>
    <col min="2" max="2" width="55.6640625" style="82" customWidth="1"/>
    <col min="3" max="3" width="12.6640625" style="69" customWidth="1"/>
    <col min="4" max="4" width="13.6640625" style="69" customWidth="1"/>
    <col min="5" max="5" width="12.6640625" style="69" customWidth="1"/>
    <col min="6" max="6" width="14.6640625" style="69" customWidth="1"/>
    <col min="7" max="7" width="9.109375" style="69"/>
    <col min="8" max="8" width="25" style="69" customWidth="1"/>
    <col min="9" max="9" width="16.33203125" style="69" customWidth="1"/>
    <col min="10" max="10" width="13.109375" style="69" customWidth="1"/>
    <col min="11" max="16384" width="9.109375" style="69"/>
  </cols>
  <sheetData>
    <row r="1" spans="2:6" ht="18" x14ac:dyDescent="0.3">
      <c r="B1" s="85" t="s">
        <v>275</v>
      </c>
    </row>
    <row r="3" spans="2:6" ht="48.75" customHeight="1" x14ac:dyDescent="0.3">
      <c r="B3" s="74" t="s">
        <v>357</v>
      </c>
      <c r="C3" s="74" t="s">
        <v>90</v>
      </c>
      <c r="D3" s="74" t="s">
        <v>358</v>
      </c>
      <c r="E3" s="74" t="s">
        <v>91</v>
      </c>
      <c r="F3" s="74" t="s">
        <v>92</v>
      </c>
    </row>
    <row r="4" spans="2:6" x14ac:dyDescent="0.3">
      <c r="B4" s="266"/>
      <c r="C4" s="261"/>
      <c r="D4" s="324"/>
      <c r="E4" s="324"/>
      <c r="F4" s="325">
        <f>C4*(D4+E4)</f>
        <v>0</v>
      </c>
    </row>
    <row r="5" spans="2:6" x14ac:dyDescent="0.3">
      <c r="B5" s="267"/>
      <c r="C5" s="261"/>
      <c r="D5" s="324"/>
      <c r="E5" s="324"/>
      <c r="F5" s="325">
        <f>C5*(D5+E5)</f>
        <v>0</v>
      </c>
    </row>
    <row r="6" spans="2:6" x14ac:dyDescent="0.3">
      <c r="B6" s="267"/>
      <c r="C6" s="261"/>
      <c r="D6" s="324"/>
      <c r="E6" s="324"/>
      <c r="F6" s="325">
        <f t="shared" ref="F6:F24" si="0">C6*(D6+E6)</f>
        <v>0</v>
      </c>
    </row>
    <row r="7" spans="2:6" x14ac:dyDescent="0.3">
      <c r="B7" s="267"/>
      <c r="C7" s="261"/>
      <c r="D7" s="324"/>
      <c r="E7" s="324"/>
      <c r="F7" s="325">
        <f t="shared" si="0"/>
        <v>0</v>
      </c>
    </row>
    <row r="8" spans="2:6" x14ac:dyDescent="0.3">
      <c r="B8" s="267"/>
      <c r="C8" s="261"/>
      <c r="D8" s="324"/>
      <c r="E8" s="324"/>
      <c r="F8" s="325">
        <f t="shared" si="0"/>
        <v>0</v>
      </c>
    </row>
    <row r="9" spans="2:6" x14ac:dyDescent="0.3">
      <c r="B9" s="267"/>
      <c r="C9" s="261"/>
      <c r="D9" s="324"/>
      <c r="E9" s="324"/>
      <c r="F9" s="325">
        <f t="shared" si="0"/>
        <v>0</v>
      </c>
    </row>
    <row r="10" spans="2:6" x14ac:dyDescent="0.3">
      <c r="B10" s="266"/>
      <c r="C10" s="261"/>
      <c r="D10" s="324"/>
      <c r="E10" s="324"/>
      <c r="F10" s="325">
        <v>0</v>
      </c>
    </row>
    <row r="11" spans="2:6" x14ac:dyDescent="0.3">
      <c r="B11" s="267"/>
      <c r="C11" s="261"/>
      <c r="D11" s="324"/>
      <c r="E11" s="324"/>
      <c r="F11" s="325">
        <f t="shared" si="0"/>
        <v>0</v>
      </c>
    </row>
    <row r="12" spans="2:6" ht="15.75" customHeight="1" x14ac:dyDescent="0.3">
      <c r="B12" s="267"/>
      <c r="C12" s="261"/>
      <c r="D12" s="324"/>
      <c r="E12" s="324"/>
      <c r="F12" s="325">
        <f t="shared" si="0"/>
        <v>0</v>
      </c>
    </row>
    <row r="13" spans="2:6" x14ac:dyDescent="0.3">
      <c r="B13" s="267"/>
      <c r="C13" s="261"/>
      <c r="D13" s="324"/>
      <c r="E13" s="324"/>
      <c r="F13" s="325">
        <f t="shared" si="0"/>
        <v>0</v>
      </c>
    </row>
    <row r="14" spans="2:6" x14ac:dyDescent="0.3">
      <c r="B14" s="267"/>
      <c r="C14" s="261"/>
      <c r="D14" s="324"/>
      <c r="E14" s="324"/>
      <c r="F14" s="325">
        <f t="shared" si="0"/>
        <v>0</v>
      </c>
    </row>
    <row r="15" spans="2:6" x14ac:dyDescent="0.3">
      <c r="B15" s="267"/>
      <c r="C15" s="261"/>
      <c r="D15" s="324"/>
      <c r="E15" s="324"/>
      <c r="F15" s="325">
        <f t="shared" si="0"/>
        <v>0</v>
      </c>
    </row>
    <row r="16" spans="2:6" x14ac:dyDescent="0.3">
      <c r="B16" s="267"/>
      <c r="C16" s="261"/>
      <c r="D16" s="324"/>
      <c r="E16" s="324"/>
      <c r="F16" s="325">
        <f t="shared" si="0"/>
        <v>0</v>
      </c>
    </row>
    <row r="17" spans="2:6" x14ac:dyDescent="0.3">
      <c r="B17" s="267"/>
      <c r="C17" s="261"/>
      <c r="D17" s="324"/>
      <c r="E17" s="324"/>
      <c r="F17" s="325">
        <f t="shared" si="0"/>
        <v>0</v>
      </c>
    </row>
    <row r="18" spans="2:6" x14ac:dyDescent="0.3">
      <c r="B18" s="267"/>
      <c r="C18" s="261"/>
      <c r="D18" s="324"/>
      <c r="E18" s="324"/>
      <c r="F18" s="325">
        <f t="shared" si="0"/>
        <v>0</v>
      </c>
    </row>
    <row r="19" spans="2:6" x14ac:dyDescent="0.3">
      <c r="B19" s="267"/>
      <c r="C19" s="261"/>
      <c r="D19" s="324"/>
      <c r="E19" s="324"/>
      <c r="F19" s="325">
        <f t="shared" si="0"/>
        <v>0</v>
      </c>
    </row>
    <row r="20" spans="2:6" x14ac:dyDescent="0.3">
      <c r="B20" s="266"/>
      <c r="C20" s="261"/>
      <c r="D20" s="324"/>
      <c r="E20" s="324"/>
      <c r="F20" s="325">
        <f t="shared" si="0"/>
        <v>0</v>
      </c>
    </row>
    <row r="21" spans="2:6" x14ac:dyDescent="0.3">
      <c r="B21" s="267"/>
      <c r="C21" s="261"/>
      <c r="D21" s="324"/>
      <c r="E21" s="324"/>
      <c r="F21" s="325">
        <f t="shared" si="0"/>
        <v>0</v>
      </c>
    </row>
    <row r="22" spans="2:6" x14ac:dyDescent="0.3">
      <c r="B22" s="267"/>
      <c r="C22" s="261"/>
      <c r="D22" s="324"/>
      <c r="E22" s="324"/>
      <c r="F22" s="325">
        <f t="shared" si="0"/>
        <v>0</v>
      </c>
    </row>
    <row r="23" spans="2:6" x14ac:dyDescent="0.3">
      <c r="B23" s="266"/>
      <c r="C23" s="261"/>
      <c r="D23" s="324"/>
      <c r="E23" s="324"/>
      <c r="F23" s="325">
        <f t="shared" si="0"/>
        <v>0</v>
      </c>
    </row>
    <row r="24" spans="2:6" x14ac:dyDescent="0.3">
      <c r="B24" s="267"/>
      <c r="C24" s="261"/>
      <c r="D24" s="324"/>
      <c r="E24" s="324"/>
      <c r="F24" s="325">
        <f t="shared" si="0"/>
        <v>0</v>
      </c>
    </row>
    <row r="25" spans="2:6" x14ac:dyDescent="0.3">
      <c r="B25" s="267"/>
      <c r="C25" s="261"/>
      <c r="D25" s="324"/>
      <c r="E25" s="324"/>
      <c r="F25" s="325">
        <f t="shared" ref="F25:F34" si="1">C25*(D25+E25)</f>
        <v>0</v>
      </c>
    </row>
    <row r="26" spans="2:6" x14ac:dyDescent="0.3">
      <c r="B26" s="267"/>
      <c r="C26" s="261"/>
      <c r="D26" s="324"/>
      <c r="E26" s="324"/>
      <c r="F26" s="325">
        <f t="shared" si="1"/>
        <v>0</v>
      </c>
    </row>
    <row r="27" spans="2:6" x14ac:dyDescent="0.3">
      <c r="B27" s="267"/>
      <c r="C27" s="261"/>
      <c r="D27" s="324"/>
      <c r="E27" s="324"/>
      <c r="F27" s="325">
        <f t="shared" si="1"/>
        <v>0</v>
      </c>
    </row>
    <row r="28" spans="2:6" x14ac:dyDescent="0.3">
      <c r="B28" s="267"/>
      <c r="C28" s="261"/>
      <c r="D28" s="324"/>
      <c r="E28" s="324"/>
      <c r="F28" s="325">
        <f t="shared" si="1"/>
        <v>0</v>
      </c>
    </row>
    <row r="29" spans="2:6" x14ac:dyDescent="0.3">
      <c r="B29" s="267"/>
      <c r="C29" s="261"/>
      <c r="D29" s="324"/>
      <c r="E29" s="324"/>
      <c r="F29" s="325">
        <f t="shared" si="1"/>
        <v>0</v>
      </c>
    </row>
    <row r="30" spans="2:6" x14ac:dyDescent="0.3">
      <c r="B30" s="267"/>
      <c r="C30" s="261"/>
      <c r="D30" s="324"/>
      <c r="E30" s="324"/>
      <c r="F30" s="325">
        <f t="shared" si="1"/>
        <v>0</v>
      </c>
    </row>
    <row r="31" spans="2:6" x14ac:dyDescent="0.3">
      <c r="B31" s="267"/>
      <c r="C31" s="261"/>
      <c r="D31" s="324"/>
      <c r="E31" s="324"/>
      <c r="F31" s="325">
        <f t="shared" si="1"/>
        <v>0</v>
      </c>
    </row>
    <row r="32" spans="2:6" x14ac:dyDescent="0.3">
      <c r="B32" s="267"/>
      <c r="C32" s="261"/>
      <c r="D32" s="324"/>
      <c r="E32" s="324"/>
      <c r="F32" s="325">
        <f t="shared" si="1"/>
        <v>0</v>
      </c>
    </row>
    <row r="33" spans="2:6" x14ac:dyDescent="0.3">
      <c r="B33" s="267"/>
      <c r="C33" s="261"/>
      <c r="D33" s="324"/>
      <c r="E33" s="324"/>
      <c r="F33" s="325">
        <f t="shared" si="1"/>
        <v>0</v>
      </c>
    </row>
    <row r="34" spans="2:6" ht="15" thickBot="1" x14ac:dyDescent="0.35">
      <c r="B34" s="268"/>
      <c r="C34" s="269"/>
      <c r="D34" s="326"/>
      <c r="E34" s="326"/>
      <c r="F34" s="325">
        <f t="shared" si="1"/>
        <v>0</v>
      </c>
    </row>
    <row r="35" spans="2:6" ht="15.75" customHeight="1" thickBot="1" x14ac:dyDescent="0.35">
      <c r="B35" s="410" t="s">
        <v>334</v>
      </c>
      <c r="C35" s="411"/>
      <c r="D35" s="411"/>
      <c r="E35" s="412"/>
      <c r="F35" s="327">
        <f>SUM(F4:F34)</f>
        <v>0</v>
      </c>
    </row>
    <row r="36" spans="2:6" ht="15.75" customHeight="1" x14ac:dyDescent="0.3">
      <c r="B36" s="69"/>
    </row>
    <row r="38" spans="2:6" ht="35.1" customHeight="1" x14ac:dyDescent="0.3">
      <c r="B38" s="361" t="s">
        <v>162</v>
      </c>
      <c r="C38" s="361"/>
      <c r="D38" s="361"/>
    </row>
  </sheetData>
  <sheetProtection algorithmName="SHA-512" hashValue="uiNcsBTEsp+7kW8ZXODYDBp4iOb9DRqpq6Ih9nKFL43olS4MMo2L7zvmiFm+U0x3l9tTXvAX3vrL75fQD9CbWA==" saltValue="Rp+nYKK0XQHxBnRvIHOszQ==" spinCount="100000" sheet="1" objects="1" scenarios="1"/>
  <mergeCells count="2">
    <mergeCell ref="B38:D38"/>
    <mergeCell ref="B35:E35"/>
  </mergeCells>
  <pageMargins left="0.7" right="0.7" top="0.75" bottom="0.75" header="0.3" footer="0.3"/>
  <pageSetup scale="5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W134"/>
  <sheetViews>
    <sheetView showGridLines="0" zoomScale="145" zoomScaleNormal="145" zoomScaleSheetLayoutView="130" workbookViewId="0">
      <selection activeCell="B5" sqref="B5"/>
    </sheetView>
  </sheetViews>
  <sheetFormatPr defaultColWidth="9.109375" defaultRowHeight="14.4" x14ac:dyDescent="0.3"/>
  <cols>
    <col min="1" max="1" width="1.88671875" style="69" customWidth="1"/>
    <col min="2" max="2" width="27.5546875" style="69" customWidth="1"/>
    <col min="3" max="3" width="14.44140625" style="69" customWidth="1"/>
    <col min="4" max="4" width="13.109375" style="69" customWidth="1"/>
    <col min="5" max="5" width="14.33203125" style="69" customWidth="1"/>
    <col min="6" max="6" width="7.88671875" style="69" customWidth="1"/>
    <col min="7" max="7" width="14.88671875" style="69" customWidth="1"/>
    <col min="8" max="8" width="16.109375" style="69" customWidth="1"/>
    <col min="9" max="9" width="12.44140625" style="69" customWidth="1"/>
    <col min="10" max="10" width="22.109375" style="69" bestFit="1" customWidth="1"/>
    <col min="11" max="11" width="8.109375" style="69" customWidth="1"/>
    <col min="12" max="12" width="12.88671875" style="69" customWidth="1"/>
    <col min="13" max="13" width="14.109375" style="69" bestFit="1" customWidth="1"/>
    <col min="14" max="14" width="13.109375" style="69" bestFit="1" customWidth="1"/>
    <col min="15" max="15" width="17.109375" style="69" customWidth="1"/>
    <col min="16" max="16" width="12.88671875" style="69" customWidth="1"/>
    <col min="17" max="18" width="11.44140625" style="69" customWidth="1"/>
    <col min="19" max="19" width="16.109375" style="69" customWidth="1"/>
    <col min="20" max="20" width="14.44140625" style="69" customWidth="1"/>
    <col min="21" max="16384" width="9.109375" style="69"/>
  </cols>
  <sheetData>
    <row r="1" spans="1:23" ht="18" x14ac:dyDescent="0.3">
      <c r="B1" s="83" t="s">
        <v>461</v>
      </c>
      <c r="J1" s="114"/>
      <c r="K1"/>
      <c r="L1"/>
      <c r="M1"/>
      <c r="N1"/>
      <c r="O1"/>
      <c r="P1"/>
      <c r="Q1"/>
      <c r="R1"/>
      <c r="S1"/>
      <c r="T1"/>
      <c r="U1"/>
    </row>
    <row r="2" spans="1:23" ht="15" customHeight="1" x14ac:dyDescent="0.3">
      <c r="I2" s="114"/>
      <c r="J2"/>
      <c r="K2"/>
      <c r="L2"/>
      <c r="M2"/>
      <c r="N2"/>
      <c r="O2"/>
      <c r="P2"/>
      <c r="Q2"/>
      <c r="R2"/>
      <c r="S2"/>
      <c r="T2"/>
    </row>
    <row r="3" spans="1:23" ht="29.25" customHeight="1" x14ac:dyDescent="0.3">
      <c r="B3" s="413" t="s">
        <v>427</v>
      </c>
      <c r="C3" s="414"/>
      <c r="D3" s="414"/>
      <c r="E3" s="414"/>
      <c r="F3" s="414"/>
      <c r="G3" s="414"/>
      <c r="H3" s="414"/>
      <c r="I3" s="415"/>
      <c r="J3"/>
      <c r="K3"/>
      <c r="L3"/>
      <c r="M3"/>
      <c r="N3"/>
      <c r="O3"/>
      <c r="P3"/>
      <c r="Q3"/>
      <c r="R3"/>
      <c r="S3"/>
      <c r="T3"/>
    </row>
    <row r="4" spans="1:23" ht="46.5" customHeight="1" x14ac:dyDescent="0.3">
      <c r="B4" s="416"/>
      <c r="C4" s="417"/>
      <c r="D4" s="417"/>
      <c r="E4" s="417"/>
      <c r="F4" s="417"/>
      <c r="G4" s="417"/>
      <c r="H4" s="417"/>
      <c r="I4" s="418"/>
      <c r="J4"/>
      <c r="K4"/>
      <c r="L4"/>
      <c r="M4"/>
      <c r="N4"/>
      <c r="O4"/>
      <c r="P4"/>
      <c r="Q4"/>
      <c r="R4"/>
      <c r="S4"/>
      <c r="T4"/>
    </row>
    <row r="5" spans="1:23" x14ac:dyDescent="0.3">
      <c r="A5"/>
      <c r="B5"/>
      <c r="C5"/>
      <c r="D5"/>
      <c r="E5"/>
      <c r="F5"/>
      <c r="G5"/>
      <c r="H5"/>
      <c r="I5"/>
      <c r="J5" s="114"/>
      <c r="K5"/>
      <c r="L5"/>
      <c r="M5"/>
      <c r="N5"/>
      <c r="O5"/>
      <c r="P5"/>
      <c r="Q5"/>
      <c r="R5"/>
      <c r="S5"/>
      <c r="T5"/>
      <c r="U5"/>
    </row>
    <row r="6" spans="1:23" hidden="1" x14ac:dyDescent="0.3">
      <c r="A6"/>
      <c r="B6" s="200" t="s">
        <v>288</v>
      </c>
      <c r="C6" s="201"/>
      <c r="D6" s="202"/>
      <c r="E6" s="202"/>
      <c r="F6" s="201"/>
      <c r="G6" s="203"/>
      <c r="J6"/>
      <c r="K6"/>
      <c r="L6"/>
      <c r="M6"/>
      <c r="N6"/>
      <c r="O6"/>
      <c r="P6"/>
      <c r="Q6"/>
      <c r="R6"/>
      <c r="S6"/>
      <c r="T6"/>
      <c r="U6"/>
      <c r="V6"/>
      <c r="W6"/>
    </row>
    <row r="7" spans="1:23" hidden="1" x14ac:dyDescent="0.3">
      <c r="A7" s="278"/>
      <c r="B7" s="278"/>
      <c r="C7" s="279"/>
      <c r="D7" s="278"/>
      <c r="E7" s="280"/>
      <c r="F7" s="278"/>
      <c r="G7" s="278"/>
      <c r="H7" s="278"/>
      <c r="I7" s="278"/>
      <c r="J7" s="114"/>
      <c r="K7"/>
      <c r="L7"/>
      <c r="M7"/>
      <c r="N7"/>
      <c r="O7"/>
      <c r="P7"/>
      <c r="Q7"/>
      <c r="R7"/>
      <c r="S7"/>
      <c r="T7"/>
      <c r="U7"/>
      <c r="V7"/>
      <c r="W7"/>
    </row>
    <row r="8" spans="1:23" hidden="1" x14ac:dyDescent="0.3">
      <c r="A8" s="278"/>
      <c r="C8" s="281" t="s">
        <v>211</v>
      </c>
      <c r="D8" s="282">
        <v>0</v>
      </c>
      <c r="E8" s="278" t="s">
        <v>212</v>
      </c>
      <c r="G8" s="278"/>
      <c r="H8" s="278"/>
      <c r="I8" s="278"/>
      <c r="J8" s="114"/>
      <c r="K8"/>
      <c r="L8"/>
      <c r="M8"/>
      <c r="N8"/>
      <c r="O8"/>
      <c r="P8"/>
      <c r="Q8"/>
      <c r="R8"/>
      <c r="S8"/>
      <c r="T8"/>
      <c r="U8"/>
      <c r="V8"/>
      <c r="W8"/>
    </row>
    <row r="9" spans="1:23" hidden="1" x14ac:dyDescent="0.3">
      <c r="A9" s="278"/>
      <c r="B9" s="114"/>
      <c r="C9" s="281" t="s">
        <v>213</v>
      </c>
      <c r="D9" s="283">
        <v>0</v>
      </c>
      <c r="E9" s="278"/>
      <c r="F9" s="278"/>
      <c r="G9" s="278"/>
      <c r="H9" s="278"/>
      <c r="I9" s="114"/>
      <c r="J9"/>
      <c r="K9"/>
      <c r="L9"/>
      <c r="M9"/>
      <c r="N9"/>
      <c r="O9"/>
      <c r="P9"/>
      <c r="Q9"/>
      <c r="R9"/>
      <c r="S9"/>
      <c r="T9"/>
      <c r="U9"/>
      <c r="V9"/>
    </row>
    <row r="10" spans="1:23" ht="15" hidden="1" thickBot="1" x14ac:dyDescent="0.35">
      <c r="A10" s="278"/>
      <c r="B10" s="278"/>
      <c r="C10" s="278"/>
      <c r="D10" s="278"/>
      <c r="E10" s="278"/>
      <c r="F10" s="278"/>
      <c r="G10" s="278"/>
      <c r="H10" s="278"/>
      <c r="I10" s="278"/>
      <c r="J10" s="114"/>
      <c r="K10"/>
      <c r="L10"/>
      <c r="M10"/>
      <c r="N10"/>
      <c r="O10"/>
      <c r="P10"/>
      <c r="Q10"/>
      <c r="R10"/>
      <c r="S10"/>
      <c r="T10"/>
      <c r="U10"/>
      <c r="V10"/>
      <c r="W10"/>
    </row>
    <row r="11" spans="1:23" ht="29.4" hidden="1" thickBot="1" x14ac:dyDescent="0.35">
      <c r="A11" s="278"/>
      <c r="B11" s="284"/>
      <c r="C11" s="285" t="s">
        <v>269</v>
      </c>
      <c r="D11" s="286" t="s">
        <v>214</v>
      </c>
      <c r="E11" s="278"/>
      <c r="F11" s="430" t="s">
        <v>277</v>
      </c>
      <c r="G11" s="431"/>
      <c r="H11" s="432"/>
      <c r="I11" s="278"/>
      <c r="J11" s="419" t="s">
        <v>284</v>
      </c>
      <c r="K11" s="420"/>
      <c r="L11" s="287"/>
      <c r="M11"/>
      <c r="N11"/>
      <c r="O11"/>
      <c r="P11"/>
      <c r="Q11"/>
      <c r="R11"/>
      <c r="S11"/>
      <c r="T11"/>
      <c r="U11"/>
      <c r="V11"/>
      <c r="W11"/>
    </row>
    <row r="12" spans="1:23" hidden="1" x14ac:dyDescent="0.3">
      <c r="A12" s="278"/>
      <c r="B12" s="288"/>
      <c r="C12" s="433" t="s">
        <v>215</v>
      </c>
      <c r="D12" s="434"/>
      <c r="E12" s="280"/>
      <c r="F12" s="288"/>
      <c r="G12" s="289" t="s">
        <v>216</v>
      </c>
      <c r="H12" s="290">
        <f>IF('Formulas and Lists'!E41=0,0,'Formulas and Lists'!I41-'Formulas and Lists'!I57)</f>
        <v>0</v>
      </c>
      <c r="I12" s="278"/>
      <c r="J12" s="291" t="s">
        <v>276</v>
      </c>
      <c r="K12" s="292">
        <v>1.28</v>
      </c>
      <c r="L12" t="s">
        <v>285</v>
      </c>
      <c r="M12"/>
      <c r="N12"/>
      <c r="O12"/>
      <c r="P12"/>
      <c r="Q12"/>
      <c r="R12"/>
      <c r="S12"/>
      <c r="T12"/>
      <c r="U12"/>
      <c r="V12"/>
      <c r="W12"/>
    </row>
    <row r="13" spans="1:23" hidden="1" x14ac:dyDescent="0.3">
      <c r="A13" s="278"/>
      <c r="B13" s="291" t="s">
        <v>276</v>
      </c>
      <c r="C13" s="293">
        <v>0</v>
      </c>
      <c r="D13" s="294">
        <v>0</v>
      </c>
      <c r="E13" s="280"/>
      <c r="F13" s="288"/>
      <c r="G13" s="289" t="s">
        <v>217</v>
      </c>
      <c r="H13" s="295">
        <f>IF('Formulas and Lists'!E42=0,0,'Formulas and Lists'!I42-'Formulas and Lists'!I58)</f>
        <v>0</v>
      </c>
      <c r="I13" s="278"/>
      <c r="J13" s="291" t="s">
        <v>218</v>
      </c>
      <c r="K13" s="294">
        <v>1.75</v>
      </c>
      <c r="L13" t="s">
        <v>286</v>
      </c>
      <c r="M13"/>
      <c r="N13"/>
      <c r="O13"/>
      <c r="P13"/>
      <c r="Q13"/>
      <c r="R13"/>
      <c r="S13"/>
      <c r="T13"/>
      <c r="U13"/>
      <c r="V13"/>
      <c r="W13"/>
    </row>
    <row r="14" spans="1:23" hidden="1" x14ac:dyDescent="0.3">
      <c r="A14" s="278"/>
      <c r="B14" s="291" t="s">
        <v>218</v>
      </c>
      <c r="C14" s="293">
        <v>0</v>
      </c>
      <c r="D14" s="294">
        <v>0</v>
      </c>
      <c r="E14" s="280"/>
      <c r="F14" s="288"/>
      <c r="G14" s="289" t="s">
        <v>219</v>
      </c>
      <c r="H14" s="295">
        <f>IF('Formulas and Lists'!E43=0,0,'Formulas and Lists'!I43-'Formulas and Lists'!I59)</f>
        <v>0</v>
      </c>
      <c r="I14" s="278"/>
      <c r="J14" s="291" t="s">
        <v>219</v>
      </c>
      <c r="K14" s="294">
        <v>1.5</v>
      </c>
      <c r="L14" t="s">
        <v>286</v>
      </c>
      <c r="M14"/>
      <c r="N14"/>
      <c r="O14"/>
      <c r="P14"/>
      <c r="Q14"/>
      <c r="R14"/>
      <c r="S14"/>
      <c r="T14"/>
      <c r="U14"/>
      <c r="V14"/>
      <c r="W14"/>
    </row>
    <row r="15" spans="1:23" hidden="1" x14ac:dyDescent="0.3">
      <c r="A15" s="278"/>
      <c r="B15" s="291" t="s">
        <v>219</v>
      </c>
      <c r="C15" s="293">
        <v>0</v>
      </c>
      <c r="D15" s="294">
        <v>0</v>
      </c>
      <c r="E15" s="280"/>
      <c r="F15" s="288"/>
      <c r="G15" s="289" t="s">
        <v>220</v>
      </c>
      <c r="H15" s="295">
        <f>IF('Formulas and Lists'!E44=0,0,'Formulas and Lists'!I44-'Formulas and Lists'!I60)</f>
        <v>0</v>
      </c>
      <c r="I15" s="278"/>
      <c r="J15" s="291" t="s">
        <v>220</v>
      </c>
      <c r="K15" s="294">
        <v>1.5</v>
      </c>
      <c r="L15" t="s">
        <v>286</v>
      </c>
      <c r="M15"/>
      <c r="N15"/>
      <c r="O15"/>
      <c r="P15"/>
      <c r="Q15"/>
      <c r="R15"/>
      <c r="S15"/>
      <c r="T15"/>
      <c r="U15"/>
      <c r="V15"/>
      <c r="W15"/>
    </row>
    <row r="16" spans="1:23" hidden="1" x14ac:dyDescent="0.3">
      <c r="A16" s="278"/>
      <c r="B16" s="291" t="s">
        <v>220</v>
      </c>
      <c r="C16" s="293">
        <v>0</v>
      </c>
      <c r="D16" s="294">
        <v>0</v>
      </c>
      <c r="E16" s="280"/>
      <c r="F16" s="288"/>
      <c r="G16" s="289" t="s">
        <v>221</v>
      </c>
      <c r="H16" s="295">
        <f>IF('Formulas and Lists'!E45=0,0,'Formulas and Lists'!I45-'Formulas and Lists'!I61)</f>
        <v>0</v>
      </c>
      <c r="I16" s="278"/>
      <c r="J16" s="291" t="s">
        <v>222</v>
      </c>
      <c r="K16" s="294">
        <v>3.5</v>
      </c>
      <c r="L16" t="s">
        <v>287</v>
      </c>
      <c r="M16"/>
      <c r="N16"/>
      <c r="O16"/>
      <c r="P16"/>
      <c r="Q16"/>
      <c r="R16"/>
      <c r="S16"/>
      <c r="T16"/>
      <c r="U16"/>
      <c r="V16"/>
      <c r="W16"/>
    </row>
    <row r="17" spans="1:23" hidden="1" x14ac:dyDescent="0.3">
      <c r="A17" s="278"/>
      <c r="B17" s="291" t="s">
        <v>222</v>
      </c>
      <c r="C17" s="293">
        <v>0</v>
      </c>
      <c r="D17" s="294">
        <v>0</v>
      </c>
      <c r="E17" s="280"/>
      <c r="F17" s="288"/>
      <c r="G17" s="289" t="s">
        <v>388</v>
      </c>
      <c r="H17" s="295">
        <f>IF('Formulas and Lists'!E46=0,0,'Formulas and Lists'!I46-'Formulas and Lists'!I62)</f>
        <v>0</v>
      </c>
      <c r="I17" s="278"/>
      <c r="J17" s="291" t="s">
        <v>389</v>
      </c>
      <c r="K17" s="294">
        <v>15</v>
      </c>
      <c r="L17" t="s">
        <v>287</v>
      </c>
      <c r="M17"/>
      <c r="N17"/>
      <c r="O17"/>
      <c r="P17"/>
      <c r="Q17"/>
      <c r="R17"/>
      <c r="S17"/>
      <c r="T17"/>
      <c r="U17"/>
      <c r="V17"/>
      <c r="W17"/>
    </row>
    <row r="18" spans="1:23" hidden="1" x14ac:dyDescent="0.3">
      <c r="A18" s="278"/>
      <c r="B18" s="291" t="s">
        <v>389</v>
      </c>
      <c r="C18" s="293">
        <v>0</v>
      </c>
      <c r="D18" s="294">
        <v>0</v>
      </c>
      <c r="E18" s="280"/>
      <c r="F18" s="288"/>
      <c r="G18" s="289" t="str">
        <f>B19</f>
        <v>Pre-Rinse Spray Valve</v>
      </c>
      <c r="H18" s="295">
        <f>IF('Formulas and Lists'!E47=0,0,'Formulas and Lists'!I47-'Formulas and Lists'!I63)</f>
        <v>0</v>
      </c>
      <c r="I18" s="278"/>
      <c r="J18" s="291" t="s">
        <v>224</v>
      </c>
      <c r="K18" s="294">
        <v>1.28</v>
      </c>
      <c r="L18" t="s">
        <v>286</v>
      </c>
      <c r="M18"/>
      <c r="N18"/>
      <c r="O18"/>
      <c r="P18"/>
      <c r="Q18"/>
      <c r="R18"/>
      <c r="S18"/>
      <c r="T18"/>
      <c r="U18"/>
      <c r="V18"/>
      <c r="W18"/>
    </row>
    <row r="19" spans="1:23" ht="13.5" hidden="1" customHeight="1" x14ac:dyDescent="0.3">
      <c r="A19" s="278"/>
      <c r="B19" s="291" t="s">
        <v>224</v>
      </c>
      <c r="C19" s="293">
        <v>0</v>
      </c>
      <c r="D19" s="294">
        <v>0</v>
      </c>
      <c r="E19" s="280"/>
      <c r="F19" s="288"/>
      <c r="G19" s="289" t="str">
        <f>B20</f>
        <v>Commercial Toilet</v>
      </c>
      <c r="H19" s="295">
        <f>IF('Formulas and Lists'!E48=0,0,'Formulas and Lists'!I48-'Formulas and Lists'!I64)</f>
        <v>0</v>
      </c>
      <c r="I19" s="278"/>
      <c r="J19" s="291" t="s">
        <v>387</v>
      </c>
      <c r="K19" s="294">
        <v>1.28</v>
      </c>
      <c r="L19" t="s">
        <v>285</v>
      </c>
      <c r="M19"/>
      <c r="N19"/>
      <c r="O19"/>
      <c r="P19"/>
      <c r="Q19"/>
      <c r="R19"/>
      <c r="S19"/>
      <c r="T19"/>
      <c r="U19"/>
      <c r="V19"/>
      <c r="W19"/>
    </row>
    <row r="20" spans="1:23" ht="13.5" hidden="1" customHeight="1" thickBot="1" x14ac:dyDescent="0.35">
      <c r="A20" s="278"/>
      <c r="B20" s="291" t="s">
        <v>387</v>
      </c>
      <c r="C20" s="293">
        <v>0</v>
      </c>
      <c r="D20" s="294">
        <v>0</v>
      </c>
      <c r="E20" s="280"/>
      <c r="F20" s="288"/>
      <c r="G20" s="289" t="str">
        <f>B21</f>
        <v>Commercial Lav. Faucet</v>
      </c>
      <c r="H20" s="295">
        <f>IF('Formulas and Lists'!E49=0,0,'Formulas and Lists'!I49-'Formulas and Lists'!I65)</f>
        <v>0</v>
      </c>
      <c r="I20" s="278"/>
      <c r="J20" s="296" t="s">
        <v>225</v>
      </c>
      <c r="K20" s="297">
        <v>0.5</v>
      </c>
      <c r="L20" t="s">
        <v>286</v>
      </c>
      <c r="M20"/>
      <c r="N20"/>
      <c r="O20"/>
      <c r="P20"/>
      <c r="Q20"/>
      <c r="R20"/>
      <c r="S20"/>
      <c r="T20"/>
      <c r="U20"/>
      <c r="V20"/>
      <c r="W20"/>
    </row>
    <row r="21" spans="1:23" ht="15" hidden="1" thickBot="1" x14ac:dyDescent="0.35">
      <c r="A21" s="278"/>
      <c r="B21" s="291" t="s">
        <v>225</v>
      </c>
      <c r="C21" s="293">
        <v>0</v>
      </c>
      <c r="D21" s="294">
        <v>0</v>
      </c>
      <c r="E21" s="280"/>
      <c r="F21" s="298"/>
      <c r="G21" s="299" t="str">
        <f>B22</f>
        <v>Other</v>
      </c>
      <c r="H21" s="300">
        <f>IF('Formulas and Lists'!E50=0,0,'Formulas and Lists'!I50-'Formulas and Lists'!I66)</f>
        <v>0</v>
      </c>
      <c r="I21" s="278"/>
      <c r="J21"/>
      <c r="K21"/>
      <c r="L21"/>
      <c r="M21"/>
      <c r="N21"/>
      <c r="O21"/>
      <c r="P21"/>
      <c r="Q21"/>
      <c r="R21"/>
      <c r="S21"/>
      <c r="T21"/>
      <c r="U21"/>
      <c r="V21"/>
      <c r="W21"/>
    </row>
    <row r="22" spans="1:23" ht="15.6" hidden="1" thickTop="1" thickBot="1" x14ac:dyDescent="0.35">
      <c r="A22" s="278"/>
      <c r="B22" s="296" t="s">
        <v>170</v>
      </c>
      <c r="C22" s="301">
        <v>0</v>
      </c>
      <c r="D22" s="302">
        <v>0</v>
      </c>
      <c r="E22" s="280"/>
      <c r="F22" s="303"/>
      <c r="G22" s="304" t="s">
        <v>227</v>
      </c>
      <c r="H22" s="305">
        <f>SUM(H12:H21)</f>
        <v>0</v>
      </c>
      <c r="I22" s="278"/>
      <c r="J22"/>
      <c r="K22"/>
      <c r="L22"/>
      <c r="M22"/>
      <c r="N22"/>
      <c r="O22"/>
      <c r="P22"/>
      <c r="Q22"/>
      <c r="R22"/>
      <c r="S22"/>
      <c r="T22"/>
      <c r="U22"/>
      <c r="V22"/>
      <c r="W22"/>
    </row>
    <row r="23" spans="1:23" ht="15" hidden="1" thickBot="1" x14ac:dyDescent="0.35">
      <c r="A23" s="278"/>
      <c r="B23" s="278" t="s">
        <v>270</v>
      </c>
      <c r="C23" s="279"/>
      <c r="D23" s="278"/>
      <c r="E23" s="278"/>
      <c r="F23" s="435" t="s">
        <v>228</v>
      </c>
      <c r="G23" s="436"/>
      <c r="H23" s="306">
        <f>H22/1000000</f>
        <v>0</v>
      </c>
      <c r="I23" s="278"/>
      <c r="J23"/>
      <c r="K23"/>
      <c r="L23"/>
      <c r="M23"/>
      <c r="N23"/>
      <c r="O23"/>
      <c r="P23"/>
      <c r="Q23"/>
      <c r="R23"/>
      <c r="S23"/>
      <c r="T23"/>
      <c r="U23"/>
      <c r="V23"/>
      <c r="W23"/>
    </row>
    <row r="24" spans="1:23" ht="12.75" hidden="1" customHeight="1" x14ac:dyDescent="0.3">
      <c r="A24" s="278"/>
      <c r="B24" s="278"/>
      <c r="C24"/>
      <c r="D24"/>
      <c r="E24"/>
      <c r="F24"/>
      <c r="G24"/>
      <c r="H24"/>
      <c r="I24"/>
      <c r="J24"/>
      <c r="K24"/>
      <c r="L24"/>
      <c r="M24"/>
      <c r="N24"/>
      <c r="O24"/>
      <c r="P24"/>
      <c r="Q24"/>
      <c r="R24"/>
      <c r="S24"/>
      <c r="T24"/>
      <c r="U24"/>
      <c r="V24"/>
      <c r="W24"/>
    </row>
    <row r="25" spans="1:23" x14ac:dyDescent="0.3">
      <c r="A25"/>
      <c r="C25" s="279"/>
      <c r="D25" s="278"/>
      <c r="E25" s="280"/>
      <c r="F25"/>
      <c r="G25"/>
      <c r="H25"/>
      <c r="I25" s="278"/>
      <c r="J25"/>
      <c r="K25"/>
      <c r="L25"/>
      <c r="M25"/>
      <c r="N25"/>
      <c r="O25"/>
      <c r="P25"/>
      <c r="Q25"/>
      <c r="R25"/>
      <c r="S25"/>
      <c r="T25"/>
      <c r="U25"/>
      <c r="V25"/>
      <c r="W25"/>
    </row>
    <row r="26" spans="1:23" x14ac:dyDescent="0.3">
      <c r="A26"/>
      <c r="B26" s="437" t="s">
        <v>460</v>
      </c>
      <c r="C26" s="438"/>
      <c r="D26" s="438"/>
      <c r="E26" s="438"/>
      <c r="F26" s="438"/>
      <c r="G26" s="439"/>
      <c r="H26"/>
      <c r="I26"/>
      <c r="J26"/>
      <c r="K26"/>
      <c r="L26"/>
      <c r="M26"/>
      <c r="N26"/>
      <c r="O26"/>
      <c r="P26"/>
      <c r="Q26"/>
      <c r="R26"/>
      <c r="S26"/>
      <c r="T26"/>
      <c r="U26"/>
      <c r="V26"/>
      <c r="W26"/>
    </row>
    <row r="27" spans="1:23" x14ac:dyDescent="0.3">
      <c r="A27"/>
      <c r="D27" s="76"/>
      <c r="E27" s="76"/>
      <c r="J27" s="114"/>
      <c r="K27"/>
      <c r="L27"/>
      <c r="M27"/>
      <c r="N27"/>
      <c r="O27"/>
      <c r="P27"/>
      <c r="Q27"/>
      <c r="R27"/>
      <c r="S27"/>
      <c r="T27"/>
      <c r="U27"/>
      <c r="V27"/>
      <c r="W27"/>
    </row>
    <row r="28" spans="1:23" x14ac:dyDescent="0.3">
      <c r="A28"/>
      <c r="B28" s="255" t="s">
        <v>271</v>
      </c>
      <c r="C28"/>
      <c r="D28"/>
      <c r="E28"/>
      <c r="F28"/>
      <c r="G28"/>
      <c r="H28"/>
      <c r="I28"/>
      <c r="J28" s="114"/>
      <c r="K28"/>
      <c r="L28"/>
      <c r="M28"/>
      <c r="N28"/>
      <c r="O28"/>
      <c r="P28"/>
      <c r="Q28"/>
      <c r="R28"/>
      <c r="S28"/>
      <c r="T28"/>
      <c r="U28"/>
      <c r="V28"/>
      <c r="W28"/>
    </row>
    <row r="29" spans="1:23" x14ac:dyDescent="0.3">
      <c r="A29"/>
      <c r="B29"/>
      <c r="C29"/>
      <c r="D29"/>
      <c r="E29"/>
      <c r="F29"/>
      <c r="G29"/>
      <c r="H29"/>
      <c r="I29"/>
      <c r="J29"/>
      <c r="K29"/>
      <c r="L29"/>
      <c r="M29"/>
      <c r="N29"/>
      <c r="O29"/>
      <c r="P29"/>
      <c r="Q29"/>
      <c r="R29"/>
      <c r="S29"/>
      <c r="T29"/>
      <c r="U29"/>
      <c r="V29"/>
      <c r="W29"/>
    </row>
    <row r="30" spans="1:23" x14ac:dyDescent="0.3">
      <c r="A30"/>
      <c r="C30" s="147" t="s">
        <v>273</v>
      </c>
      <c r="D30" s="198"/>
      <c r="E30" t="s">
        <v>359</v>
      </c>
      <c r="F30"/>
      <c r="G30"/>
      <c r="H30"/>
      <c r="I30"/>
      <c r="J30"/>
      <c r="K30"/>
      <c r="L30"/>
      <c r="M30"/>
      <c r="N30"/>
      <c r="O30"/>
      <c r="P30"/>
      <c r="Q30"/>
      <c r="R30"/>
      <c r="S30"/>
      <c r="T30"/>
      <c r="U30"/>
      <c r="V30"/>
      <c r="W30"/>
    </row>
    <row r="31" spans="1:23" ht="18.75" customHeight="1" x14ac:dyDescent="0.3">
      <c r="A31"/>
      <c r="C31" s="147" t="s">
        <v>361</v>
      </c>
      <c r="D31" s="198"/>
      <c r="E31" t="s">
        <v>359</v>
      </c>
      <c r="F31"/>
      <c r="G31"/>
      <c r="H31"/>
      <c r="I31"/>
      <c r="J31"/>
      <c r="K31"/>
      <c r="L31"/>
      <c r="M31"/>
      <c r="N31"/>
      <c r="O31"/>
      <c r="P31"/>
      <c r="Q31"/>
      <c r="R31"/>
      <c r="S31"/>
      <c r="T31"/>
      <c r="U31"/>
      <c r="V31"/>
      <c r="W31"/>
    </row>
    <row r="32" spans="1:23" ht="18" customHeight="1" x14ac:dyDescent="0.3">
      <c r="A32"/>
      <c r="C32" s="147" t="s">
        <v>274</v>
      </c>
      <c r="D32" s="204">
        <f>D30-D31</f>
        <v>0</v>
      </c>
      <c r="E32" t="s">
        <v>360</v>
      </c>
      <c r="F32" s="69" t="s">
        <v>450</v>
      </c>
      <c r="G32"/>
      <c r="H32"/>
      <c r="I32"/>
      <c r="J32"/>
      <c r="K32"/>
      <c r="L32"/>
      <c r="M32"/>
      <c r="N32"/>
      <c r="O32"/>
      <c r="P32"/>
      <c r="Q32"/>
      <c r="R32"/>
      <c r="S32"/>
      <c r="T32"/>
      <c r="U32"/>
      <c r="V32"/>
      <c r="W32"/>
    </row>
    <row r="33" spans="1:23" ht="15" customHeight="1" x14ac:dyDescent="0.3">
      <c r="A33"/>
      <c r="B33"/>
      <c r="C33"/>
      <c r="D33"/>
      <c r="E33"/>
      <c r="F33"/>
      <c r="G33"/>
      <c r="H33"/>
      <c r="I33"/>
      <c r="J33"/>
      <c r="K33"/>
      <c r="L33"/>
      <c r="M33"/>
      <c r="N33"/>
      <c r="O33"/>
      <c r="P33"/>
      <c r="Q33"/>
      <c r="R33"/>
      <c r="S33"/>
      <c r="T33"/>
      <c r="U33"/>
      <c r="V33"/>
      <c r="W33"/>
    </row>
    <row r="34" spans="1:23" x14ac:dyDescent="0.3">
      <c r="A34"/>
      <c r="B34" s="307" t="s">
        <v>368</v>
      </c>
      <c r="C34" s="308"/>
      <c r="D34" s="308"/>
      <c r="E34" s="308"/>
      <c r="F34" s="308"/>
      <c r="G34" s="308"/>
      <c r="H34" s="308"/>
      <c r="I34" s="309"/>
      <c r="J34"/>
      <c r="K34"/>
      <c r="L34"/>
      <c r="M34"/>
      <c r="N34"/>
      <c r="O34"/>
      <c r="P34"/>
      <c r="Q34"/>
      <c r="R34"/>
      <c r="S34"/>
      <c r="T34"/>
      <c r="U34"/>
      <c r="V34"/>
      <c r="W34"/>
    </row>
    <row r="35" spans="1:23" x14ac:dyDescent="0.3">
      <c r="A35"/>
      <c r="B35" s="421"/>
      <c r="C35" s="422"/>
      <c r="D35" s="422"/>
      <c r="E35" s="422"/>
      <c r="F35" s="422"/>
      <c r="G35" s="422"/>
      <c r="H35" s="422"/>
      <c r="I35" s="423"/>
      <c r="J35"/>
      <c r="K35"/>
      <c r="L35"/>
      <c r="M35"/>
      <c r="N35"/>
      <c r="O35"/>
      <c r="P35"/>
      <c r="Q35"/>
      <c r="R35"/>
      <c r="S35"/>
      <c r="T35"/>
      <c r="U35"/>
      <c r="V35"/>
      <c r="W35"/>
    </row>
    <row r="36" spans="1:23" ht="45.75" customHeight="1" x14ac:dyDescent="0.3">
      <c r="A36"/>
      <c r="B36" s="424"/>
      <c r="C36" s="425"/>
      <c r="D36" s="425"/>
      <c r="E36" s="425"/>
      <c r="F36" s="425"/>
      <c r="G36" s="425"/>
      <c r="H36" s="425"/>
      <c r="I36" s="426"/>
      <c r="J36"/>
      <c r="K36"/>
      <c r="L36"/>
      <c r="M36"/>
      <c r="N36"/>
      <c r="O36"/>
      <c r="P36"/>
      <c r="Q36"/>
      <c r="R36"/>
      <c r="S36"/>
      <c r="T36"/>
      <c r="U36"/>
      <c r="V36"/>
      <c r="W36"/>
    </row>
    <row r="37" spans="1:23" ht="29.25" customHeight="1" x14ac:dyDescent="0.3">
      <c r="A37"/>
      <c r="B37" s="424"/>
      <c r="C37" s="425"/>
      <c r="D37" s="425"/>
      <c r="E37" s="425"/>
      <c r="F37" s="425"/>
      <c r="G37" s="425"/>
      <c r="H37" s="425"/>
      <c r="I37" s="426"/>
      <c r="J37"/>
      <c r="K37"/>
      <c r="L37"/>
      <c r="M37"/>
      <c r="N37"/>
      <c r="O37"/>
      <c r="P37" s="115"/>
      <c r="Q37"/>
      <c r="R37"/>
      <c r="S37"/>
      <c r="T37"/>
      <c r="U37"/>
      <c r="V37"/>
      <c r="W37"/>
    </row>
    <row r="38" spans="1:23" ht="32.25" customHeight="1" x14ac:dyDescent="0.3">
      <c r="A38"/>
      <c r="B38" s="427"/>
      <c r="C38" s="428"/>
      <c r="D38" s="428"/>
      <c r="E38" s="428"/>
      <c r="F38" s="428"/>
      <c r="G38" s="428"/>
      <c r="H38" s="428"/>
      <c r="I38" s="429"/>
      <c r="J38"/>
      <c r="K38"/>
      <c r="L38"/>
      <c r="M38"/>
      <c r="N38"/>
      <c r="O38"/>
      <c r="P38" s="115"/>
      <c r="Q38"/>
      <c r="R38"/>
      <c r="S38"/>
      <c r="T38"/>
      <c r="U38"/>
      <c r="V38"/>
      <c r="W38"/>
    </row>
    <row r="39" spans="1:23" x14ac:dyDescent="0.3">
      <c r="A39"/>
      <c r="B39" s="310"/>
      <c r="C39" s="310"/>
      <c r="D39" s="310"/>
      <c r="E39" s="310"/>
      <c r="F39" s="310"/>
      <c r="G39" s="310"/>
      <c r="H39" s="310"/>
      <c r="I39" s="310"/>
      <c r="J39"/>
      <c r="K39"/>
      <c r="L39"/>
      <c r="M39"/>
      <c r="N39"/>
      <c r="O39"/>
      <c r="P39" s="115"/>
      <c r="Q39"/>
      <c r="R39"/>
      <c r="S39"/>
      <c r="T39"/>
      <c r="U39"/>
      <c r="V39"/>
      <c r="W39"/>
    </row>
    <row r="40" spans="1:23" x14ac:dyDescent="0.3">
      <c r="A40"/>
      <c r="B40" s="307" t="s">
        <v>362</v>
      </c>
      <c r="C40" s="311"/>
      <c r="D40" s="311"/>
      <c r="E40" s="311"/>
      <c r="F40" s="311"/>
      <c r="G40" s="311"/>
      <c r="H40" s="311"/>
      <c r="I40" s="312"/>
      <c r="J40" s="114"/>
      <c r="K40" s="287"/>
      <c r="L40" s="287"/>
      <c r="M40" s="287"/>
      <c r="N40" s="115"/>
      <c r="O40" s="115"/>
      <c r="P40" s="115"/>
      <c r="Q40"/>
      <c r="R40"/>
      <c r="S40"/>
      <c r="T40"/>
      <c r="U40"/>
      <c r="V40"/>
      <c r="W40"/>
    </row>
    <row r="41" spans="1:23" ht="49.5" customHeight="1" x14ac:dyDescent="0.3">
      <c r="A41"/>
      <c r="B41" s="421"/>
      <c r="C41" s="422"/>
      <c r="D41" s="422"/>
      <c r="E41" s="422"/>
      <c r="F41" s="422"/>
      <c r="G41" s="422"/>
      <c r="H41" s="422"/>
      <c r="I41" s="423"/>
      <c r="J41" s="114"/>
      <c r="K41" s="287"/>
      <c r="L41" s="287"/>
      <c r="M41" s="287"/>
      <c r="N41" s="115"/>
      <c r="O41" s="115"/>
      <c r="P41"/>
      <c r="Q41"/>
      <c r="R41"/>
      <c r="S41"/>
      <c r="T41"/>
      <c r="U41"/>
      <c r="V41"/>
      <c r="W41"/>
    </row>
    <row r="42" spans="1:23" x14ac:dyDescent="0.3">
      <c r="A42"/>
      <c r="B42" s="424"/>
      <c r="C42" s="425"/>
      <c r="D42" s="425"/>
      <c r="E42" s="425"/>
      <c r="F42" s="425"/>
      <c r="G42" s="425"/>
      <c r="H42" s="425"/>
      <c r="I42" s="426"/>
      <c r="J42" s="114"/>
      <c r="K42" s="287"/>
      <c r="L42" s="287"/>
      <c r="M42" s="287"/>
      <c r="N42" s="115"/>
      <c r="O42" s="115"/>
      <c r="P42"/>
      <c r="Q42"/>
      <c r="R42"/>
      <c r="S42"/>
      <c r="T42"/>
      <c r="U42"/>
      <c r="V42"/>
      <c r="W42"/>
    </row>
    <row r="43" spans="1:23" x14ac:dyDescent="0.3">
      <c r="A43"/>
      <c r="B43" s="424"/>
      <c r="C43" s="425"/>
      <c r="D43" s="425"/>
      <c r="E43" s="425"/>
      <c r="F43" s="425"/>
      <c r="G43" s="425"/>
      <c r="H43" s="425"/>
      <c r="I43" s="426"/>
      <c r="J43" s="114"/>
      <c r="K43" s="287"/>
      <c r="L43" s="287"/>
      <c r="M43" s="287"/>
      <c r="N43" s="115"/>
      <c r="O43" s="115"/>
      <c r="P43"/>
      <c r="Q43"/>
      <c r="R43"/>
      <c r="S43"/>
      <c r="T43"/>
      <c r="U43"/>
      <c r="V43"/>
      <c r="W43"/>
    </row>
    <row r="44" spans="1:23" ht="53.25" customHeight="1" x14ac:dyDescent="0.3">
      <c r="A44"/>
      <c r="B44" s="427"/>
      <c r="C44" s="428"/>
      <c r="D44" s="428"/>
      <c r="E44" s="428"/>
      <c r="F44" s="428"/>
      <c r="G44" s="428"/>
      <c r="H44" s="428"/>
      <c r="I44" s="429"/>
      <c r="J44" s="114"/>
      <c r="K44"/>
      <c r="L44"/>
      <c r="M44"/>
      <c r="N44"/>
      <c r="O44"/>
    </row>
    <row r="45" spans="1:23" x14ac:dyDescent="0.3">
      <c r="A45"/>
      <c r="B45" s="310"/>
      <c r="C45" s="310"/>
      <c r="D45" s="310"/>
      <c r="E45" s="310"/>
      <c r="F45" s="310"/>
      <c r="G45" s="310"/>
      <c r="H45" s="310"/>
      <c r="I45" s="310"/>
      <c r="J45" s="114"/>
      <c r="K45" s="287"/>
      <c r="L45" s="287"/>
      <c r="M45"/>
      <c r="N45"/>
      <c r="O45"/>
    </row>
    <row r="46" spans="1:23" x14ac:dyDescent="0.3">
      <c r="A46"/>
      <c r="J46" s="114"/>
      <c r="K46"/>
      <c r="O46"/>
    </row>
    <row r="47" spans="1:23" ht="39.75" customHeight="1" x14ac:dyDescent="0.3">
      <c r="A47"/>
      <c r="B47" s="361" t="s">
        <v>162</v>
      </c>
      <c r="C47" s="361"/>
      <c r="D47" s="361"/>
      <c r="E47" s="361"/>
      <c r="F47" s="361"/>
    </row>
    <row r="48" spans="1:23" x14ac:dyDescent="0.3">
      <c r="A48"/>
    </row>
    <row r="49" spans="1:1" x14ac:dyDescent="0.3">
      <c r="A49"/>
    </row>
    <row r="50" spans="1:1" x14ac:dyDescent="0.3">
      <c r="A50"/>
    </row>
    <row r="51" spans="1:1" x14ac:dyDescent="0.3">
      <c r="A51"/>
    </row>
    <row r="52" spans="1:1" x14ac:dyDescent="0.3">
      <c r="A52"/>
    </row>
    <row r="53" spans="1:1" x14ac:dyDescent="0.3">
      <c r="A53"/>
    </row>
    <row r="54" spans="1:1" x14ac:dyDescent="0.3">
      <c r="A54"/>
    </row>
    <row r="55" spans="1:1" x14ac:dyDescent="0.3">
      <c r="A55"/>
    </row>
    <row r="56" spans="1:1" x14ac:dyDescent="0.3">
      <c r="A56"/>
    </row>
    <row r="57" spans="1:1" x14ac:dyDescent="0.3">
      <c r="A57"/>
    </row>
    <row r="58" spans="1:1" x14ac:dyDescent="0.3">
      <c r="A58"/>
    </row>
    <row r="59" spans="1:1" x14ac:dyDescent="0.3">
      <c r="A59"/>
    </row>
    <row r="60" spans="1:1" x14ac:dyDescent="0.3">
      <c r="A60"/>
    </row>
    <row r="61" spans="1:1" x14ac:dyDescent="0.3">
      <c r="A61"/>
    </row>
    <row r="62" spans="1:1" x14ac:dyDescent="0.3">
      <c r="A62"/>
    </row>
    <row r="63" spans="1:1" x14ac:dyDescent="0.3">
      <c r="A63"/>
    </row>
    <row r="64" spans="1:1"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row r="72" spans="1:1" x14ac:dyDescent="0.3">
      <c r="A72"/>
    </row>
    <row r="73" spans="1:1" x14ac:dyDescent="0.3">
      <c r="A73"/>
    </row>
    <row r="74" spans="1:1" x14ac:dyDescent="0.3">
      <c r="A74"/>
    </row>
    <row r="75" spans="1:1" x14ac:dyDescent="0.3">
      <c r="A75"/>
    </row>
    <row r="76" spans="1:1" x14ac:dyDescent="0.3">
      <c r="A76"/>
    </row>
    <row r="77" spans="1:1" x14ac:dyDescent="0.3">
      <c r="A77"/>
    </row>
    <row r="78" spans="1:1" x14ac:dyDescent="0.3">
      <c r="A78"/>
    </row>
    <row r="79" spans="1:1" x14ac:dyDescent="0.3">
      <c r="A79"/>
    </row>
    <row r="80" spans="1:1" x14ac:dyDescent="0.3">
      <c r="A80"/>
    </row>
    <row r="81" spans="1:1" x14ac:dyDescent="0.3">
      <c r="A81"/>
    </row>
    <row r="82" spans="1:1" x14ac:dyDescent="0.3">
      <c r="A82"/>
    </row>
    <row r="83" spans="1:1" x14ac:dyDescent="0.3">
      <c r="A83"/>
    </row>
    <row r="84" spans="1:1" x14ac:dyDescent="0.3">
      <c r="A84"/>
    </row>
    <row r="85" spans="1:1" x14ac:dyDescent="0.3">
      <c r="A85"/>
    </row>
    <row r="86" spans="1:1" x14ac:dyDescent="0.3">
      <c r="A86"/>
    </row>
    <row r="87" spans="1:1" x14ac:dyDescent="0.3">
      <c r="A87"/>
    </row>
    <row r="88" spans="1:1" x14ac:dyDescent="0.3">
      <c r="A88"/>
    </row>
    <row r="89" spans="1:1" x14ac:dyDescent="0.3">
      <c r="A89"/>
    </row>
    <row r="90" spans="1:1" x14ac:dyDescent="0.3">
      <c r="A90"/>
    </row>
    <row r="91" spans="1:1" x14ac:dyDescent="0.3">
      <c r="A91"/>
    </row>
    <row r="92" spans="1:1" x14ac:dyDescent="0.3">
      <c r="A92"/>
    </row>
    <row r="93" spans="1:1" x14ac:dyDescent="0.3">
      <c r="A93"/>
    </row>
    <row r="94" spans="1:1" x14ac:dyDescent="0.3">
      <c r="A94"/>
    </row>
    <row r="95" spans="1:1" x14ac:dyDescent="0.3">
      <c r="A95"/>
    </row>
    <row r="96" spans="1:1" x14ac:dyDescent="0.3">
      <c r="A96"/>
    </row>
    <row r="97" spans="1:1" x14ac:dyDescent="0.3">
      <c r="A97"/>
    </row>
    <row r="98" spans="1:1" x14ac:dyDescent="0.3">
      <c r="A98"/>
    </row>
    <row r="99" spans="1:1" x14ac:dyDescent="0.3">
      <c r="A99"/>
    </row>
    <row r="100" spans="1:1" ht="52.5" customHeight="1" x14ac:dyDescent="0.3">
      <c r="A100"/>
    </row>
    <row r="101" spans="1:1" x14ac:dyDescent="0.3">
      <c r="A101"/>
    </row>
    <row r="102" spans="1:1" x14ac:dyDescent="0.3">
      <c r="A102"/>
    </row>
    <row r="103" spans="1:1" x14ac:dyDescent="0.3">
      <c r="A103"/>
    </row>
    <row r="104" spans="1:1" x14ac:dyDescent="0.3">
      <c r="A104"/>
    </row>
    <row r="105" spans="1:1" x14ac:dyDescent="0.3">
      <c r="A105"/>
    </row>
    <row r="106" spans="1:1" x14ac:dyDescent="0.3">
      <c r="A106"/>
    </row>
    <row r="107" spans="1:1" x14ac:dyDescent="0.3">
      <c r="A107"/>
    </row>
    <row r="108" spans="1:1" x14ac:dyDescent="0.3">
      <c r="A108"/>
    </row>
    <row r="109" spans="1:1" x14ac:dyDescent="0.3">
      <c r="A109"/>
    </row>
    <row r="110" spans="1:1" x14ac:dyDescent="0.3">
      <c r="A110"/>
    </row>
    <row r="111" spans="1:1" x14ac:dyDescent="0.3">
      <c r="A111"/>
    </row>
    <row r="112" spans="1:1" x14ac:dyDescent="0.3">
      <c r="A112"/>
    </row>
    <row r="113" spans="1:21" x14ac:dyDescent="0.3">
      <c r="A113"/>
    </row>
    <row r="114" spans="1:21" x14ac:dyDescent="0.3">
      <c r="A114"/>
    </row>
    <row r="115" spans="1:21" x14ac:dyDescent="0.3">
      <c r="A115"/>
    </row>
    <row r="116" spans="1:21" x14ac:dyDescent="0.3">
      <c r="A116"/>
    </row>
    <row r="117" spans="1:21" x14ac:dyDescent="0.3">
      <c r="A117"/>
    </row>
    <row r="118" spans="1:21" x14ac:dyDescent="0.3">
      <c r="A118"/>
    </row>
    <row r="119" spans="1:21" x14ac:dyDescent="0.3">
      <c r="A119"/>
    </row>
    <row r="120" spans="1:21" x14ac:dyDescent="0.3">
      <c r="A120"/>
    </row>
    <row r="121" spans="1:21" x14ac:dyDescent="0.3">
      <c r="A121"/>
    </row>
    <row r="122" spans="1:21" x14ac:dyDescent="0.3">
      <c r="A122"/>
    </row>
    <row r="123" spans="1:21" x14ac:dyDescent="0.3">
      <c r="A123"/>
    </row>
    <row r="124" spans="1:21" x14ac:dyDescent="0.3">
      <c r="A124"/>
    </row>
    <row r="125" spans="1:21" x14ac:dyDescent="0.3">
      <c r="A125"/>
    </row>
    <row r="126" spans="1:21" x14ac:dyDescent="0.3">
      <c r="A126"/>
    </row>
    <row r="127" spans="1:21" x14ac:dyDescent="0.3">
      <c r="A127"/>
    </row>
    <row r="128" spans="1:21" x14ac:dyDescent="0.3">
      <c r="A128"/>
      <c r="P128"/>
      <c r="Q128"/>
      <c r="R128"/>
      <c r="S128"/>
      <c r="T128"/>
      <c r="U128"/>
    </row>
    <row r="129" spans="1:21" x14ac:dyDescent="0.3">
      <c r="A129"/>
      <c r="P129"/>
      <c r="Q129"/>
      <c r="R129"/>
      <c r="S129"/>
      <c r="T129"/>
      <c r="U129"/>
    </row>
    <row r="130" spans="1:21" x14ac:dyDescent="0.3">
      <c r="A130"/>
      <c r="P130"/>
      <c r="Q130"/>
      <c r="R130"/>
      <c r="S130"/>
      <c r="T130"/>
      <c r="U130"/>
    </row>
    <row r="131" spans="1:21" x14ac:dyDescent="0.3">
      <c r="A131"/>
      <c r="B131"/>
      <c r="C131" s="114"/>
      <c r="D131"/>
      <c r="E131" s="116"/>
      <c r="F131"/>
      <c r="G131"/>
      <c r="H131"/>
      <c r="I131"/>
      <c r="J131" s="114"/>
      <c r="K131"/>
      <c r="L131"/>
      <c r="M131"/>
      <c r="N131"/>
      <c r="O131"/>
      <c r="P131"/>
      <c r="Q131"/>
      <c r="R131"/>
      <c r="S131"/>
      <c r="T131"/>
      <c r="U131"/>
    </row>
    <row r="132" spans="1:21" x14ac:dyDescent="0.3">
      <c r="B132"/>
      <c r="C132" s="114"/>
      <c r="D132"/>
      <c r="E132" s="116"/>
      <c r="F132"/>
      <c r="G132"/>
      <c r="H132"/>
      <c r="I132"/>
      <c r="J132" s="114"/>
      <c r="K132"/>
      <c r="L132"/>
      <c r="M132"/>
      <c r="N132"/>
      <c r="O132"/>
    </row>
    <row r="133" spans="1:21" x14ac:dyDescent="0.3">
      <c r="B133"/>
      <c r="C133" s="114"/>
      <c r="D133"/>
      <c r="E133" s="116"/>
      <c r="F133"/>
      <c r="G133"/>
      <c r="H133"/>
      <c r="I133"/>
      <c r="J133" s="114"/>
      <c r="K133"/>
      <c r="L133"/>
      <c r="M133"/>
      <c r="N133"/>
      <c r="O133"/>
    </row>
    <row r="134" spans="1:21" x14ac:dyDescent="0.3">
      <c r="B134"/>
      <c r="C134" s="114"/>
      <c r="D134"/>
      <c r="E134" s="116"/>
      <c r="F134"/>
      <c r="G134"/>
      <c r="H134"/>
      <c r="I134"/>
      <c r="J134" s="114"/>
      <c r="K134"/>
      <c r="L134"/>
      <c r="M134"/>
      <c r="N134"/>
      <c r="O134"/>
    </row>
  </sheetData>
  <sheetProtection algorithmName="SHA-512" hashValue="OYXlDcuimMdiSWNkts7wbMl/jhLkf5I08Jd+jG4FoN0cuHYbm4Oe7VDma0nKDZKdKXj4GwEwTRfDcdaB7hBYNg==" saltValue="fMPJNa3lw8cvbFRH2+E/dw==" spinCount="100000" sheet="1" objects="1" scenarios="1"/>
  <mergeCells count="9">
    <mergeCell ref="B3:I4"/>
    <mergeCell ref="J11:K11"/>
    <mergeCell ref="B47:F47"/>
    <mergeCell ref="B35:I38"/>
    <mergeCell ref="B41:I44"/>
    <mergeCell ref="F11:H11"/>
    <mergeCell ref="C12:D12"/>
    <mergeCell ref="F23:G23"/>
    <mergeCell ref="B26:G26"/>
  </mergeCells>
  <hyperlinks>
    <hyperlink ref="K36" r:id="rId1" display="Cost Calculator LINK" xr:uid="{00000000-0004-0000-0700-000000000000}"/>
  </hyperlinks>
  <pageMargins left="0.7" right="0.7" top="0.75" bottom="0.75" header="0.3" footer="0.3"/>
  <pageSetup scale="58"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J56"/>
  <sheetViews>
    <sheetView showGridLines="0" zoomScale="170" zoomScaleNormal="170" zoomScaleSheetLayoutView="130" workbookViewId="0">
      <selection activeCell="B3" sqref="B3:H5"/>
    </sheetView>
  </sheetViews>
  <sheetFormatPr defaultRowHeight="14.4" x14ac:dyDescent="0.3"/>
  <cols>
    <col min="1" max="1" width="3.109375" customWidth="1"/>
    <col min="2" max="2" width="32" customWidth="1"/>
    <col min="3" max="3" width="21.33203125" customWidth="1"/>
    <col min="4" max="4" width="25.44140625" customWidth="1"/>
    <col min="5" max="5" width="15.109375" customWidth="1"/>
    <col min="6" max="6" width="8" customWidth="1"/>
    <col min="7" max="7" width="15.5546875" customWidth="1"/>
    <col min="8" max="8" width="14" customWidth="1"/>
    <col min="9" max="9" width="16.6640625" customWidth="1"/>
    <col min="10" max="10" width="15.5546875" customWidth="1"/>
    <col min="11" max="11" width="13.44140625" customWidth="1"/>
    <col min="12" max="12" width="13.6640625" customWidth="1"/>
    <col min="13" max="13" width="15.44140625" customWidth="1"/>
  </cols>
  <sheetData>
    <row r="1" spans="1:8" ht="18" x14ac:dyDescent="0.3">
      <c r="B1" s="83" t="s">
        <v>440</v>
      </c>
    </row>
    <row r="2" spans="1:8" ht="12.75" customHeight="1" x14ac:dyDescent="0.3">
      <c r="B2" s="83"/>
    </row>
    <row r="3" spans="1:8" ht="18.75" customHeight="1" x14ac:dyDescent="0.3">
      <c r="B3" s="440" t="s">
        <v>428</v>
      </c>
      <c r="C3" s="440"/>
      <c r="D3" s="440"/>
      <c r="E3" s="440"/>
      <c r="F3" s="440"/>
      <c r="G3" s="440"/>
      <c r="H3" s="440"/>
    </row>
    <row r="4" spans="1:8" ht="18.75" customHeight="1" x14ac:dyDescent="0.3">
      <c r="A4" s="69"/>
      <c r="B4" s="440"/>
      <c r="C4" s="440"/>
      <c r="D4" s="440"/>
      <c r="E4" s="440"/>
      <c r="F4" s="440"/>
      <c r="G4" s="440"/>
      <c r="H4" s="440"/>
    </row>
    <row r="5" spans="1:8" ht="24.75" customHeight="1" x14ac:dyDescent="0.3">
      <c r="A5" s="69"/>
      <c r="B5" s="440"/>
      <c r="C5" s="440"/>
      <c r="D5" s="440"/>
      <c r="E5" s="440"/>
      <c r="F5" s="440"/>
      <c r="G5" s="440"/>
      <c r="H5" s="440"/>
    </row>
    <row r="6" spans="1:8" x14ac:dyDescent="0.3">
      <c r="A6" s="69"/>
    </row>
    <row r="7" spans="1:8" ht="28.5" customHeight="1" x14ac:dyDescent="0.45">
      <c r="A7" s="69"/>
      <c r="B7" s="314" t="s">
        <v>324</v>
      </c>
      <c r="C7" s="315"/>
      <c r="D7" s="315"/>
      <c r="E7" s="315"/>
      <c r="F7" s="316"/>
    </row>
    <row r="8" spans="1:8" ht="16.5" customHeight="1" x14ac:dyDescent="0.3">
      <c r="B8" s="147"/>
      <c r="C8" s="147"/>
      <c r="D8" s="147"/>
    </row>
    <row r="9" spans="1:8" ht="15" customHeight="1" x14ac:dyDescent="0.3">
      <c r="A9" s="69"/>
      <c r="B9" s="147"/>
      <c r="D9" s="317" t="s">
        <v>325</v>
      </c>
      <c r="E9" s="318">
        <f>'1. Entity Information'!D14</f>
        <v>0</v>
      </c>
      <c r="F9" t="str">
        <f>IF(E9=" ","Enter Permit number on Tab 1.","")</f>
        <v/>
      </c>
      <c r="G9" s="69"/>
    </row>
    <row r="10" spans="1:8" ht="10.5" customHeight="1" x14ac:dyDescent="0.3">
      <c r="A10" s="69"/>
      <c r="B10" s="69"/>
      <c r="C10" s="69"/>
      <c r="D10" s="69"/>
      <c r="E10" s="69"/>
      <c r="F10" s="69"/>
      <c r="G10" s="69"/>
    </row>
    <row r="11" spans="1:8" x14ac:dyDescent="0.3">
      <c r="A11" s="69"/>
      <c r="B11" s="147"/>
      <c r="D11" s="317" t="s">
        <v>326</v>
      </c>
      <c r="E11" s="238"/>
    </row>
    <row r="12" spans="1:8" x14ac:dyDescent="0.3">
      <c r="B12" s="147"/>
      <c r="D12" s="317" t="s">
        <v>363</v>
      </c>
      <c r="E12" s="238"/>
    </row>
    <row r="13" spans="1:8" ht="15" customHeight="1" x14ac:dyDescent="0.3">
      <c r="D13" s="317" t="s">
        <v>327</v>
      </c>
      <c r="E13" s="238"/>
      <c r="F13" s="79" t="s">
        <v>359</v>
      </c>
    </row>
    <row r="14" spans="1:8" x14ac:dyDescent="0.3">
      <c r="B14" s="147"/>
      <c r="C14" s="317"/>
      <c r="D14" s="317" t="s">
        <v>364</v>
      </c>
      <c r="E14" s="441" t="s">
        <v>320</v>
      </c>
      <c r="F14" s="441"/>
    </row>
    <row r="15" spans="1:8" ht="15.75" customHeight="1" x14ac:dyDescent="0.3">
      <c r="B15" s="147"/>
      <c r="C15" s="317"/>
      <c r="D15" s="317" t="s">
        <v>310</v>
      </c>
      <c r="E15" s="441" t="s">
        <v>320</v>
      </c>
      <c r="F15" s="441"/>
    </row>
    <row r="16" spans="1:8" ht="18.75" customHeight="1" x14ac:dyDescent="0.3">
      <c r="B16" s="147"/>
      <c r="C16" s="317"/>
      <c r="D16" s="317" t="s">
        <v>311</v>
      </c>
      <c r="E16" s="239" t="str">
        <f>IF(OR(E14='Formulas and Lists'!P1,E15='Formulas and Lists'!P1)," ",'Formulas and Lists'!U10*'Formulas and Lists'!W10)</f>
        <v xml:space="preserve"> </v>
      </c>
      <c r="F16" s="79" t="s">
        <v>359</v>
      </c>
    </row>
    <row r="17" spans="1:10" ht="18.75" customHeight="1" x14ac:dyDescent="0.3">
      <c r="B17" s="147"/>
      <c r="C17" s="317"/>
      <c r="D17" s="317" t="s">
        <v>318</v>
      </c>
      <c r="E17" s="239" t="str">
        <f>IF(OR(E14='Formulas and Lists'!P1,E15='Formulas and Lists'!P1)," ",E13-E16)</f>
        <v xml:space="preserve"> </v>
      </c>
      <c r="F17" s="79" t="s">
        <v>359</v>
      </c>
      <c r="I17" s="313"/>
    </row>
    <row r="18" spans="1:10" x14ac:dyDescent="0.3">
      <c r="D18" s="317"/>
    </row>
    <row r="19" spans="1:10" x14ac:dyDescent="0.3">
      <c r="B19" s="448" t="s">
        <v>365</v>
      </c>
      <c r="C19" s="449"/>
      <c r="D19" s="449"/>
      <c r="E19" s="449"/>
      <c r="F19" s="449"/>
      <c r="G19" s="449"/>
      <c r="H19" s="449"/>
    </row>
    <row r="20" spans="1:10" x14ac:dyDescent="0.3">
      <c r="B20" s="442"/>
      <c r="C20" s="443"/>
      <c r="D20" s="443"/>
      <c r="E20" s="443"/>
      <c r="F20" s="443"/>
      <c r="G20" s="443"/>
      <c r="H20" s="443"/>
      <c r="J20" s="319"/>
    </row>
    <row r="21" spans="1:10" ht="21.75" customHeight="1" x14ac:dyDescent="0.3">
      <c r="A21" s="69"/>
      <c r="B21" s="444"/>
      <c r="C21" s="445"/>
      <c r="D21" s="445"/>
      <c r="E21" s="445"/>
      <c r="F21" s="445"/>
      <c r="G21" s="445"/>
      <c r="H21" s="445"/>
      <c r="J21" s="319"/>
    </row>
    <row r="22" spans="1:10" x14ac:dyDescent="0.3">
      <c r="A22" s="79"/>
      <c r="B22" s="444"/>
      <c r="C22" s="445"/>
      <c r="D22" s="445"/>
      <c r="E22" s="445"/>
      <c r="F22" s="445"/>
      <c r="G22" s="445"/>
      <c r="H22" s="445"/>
      <c r="J22" s="319"/>
    </row>
    <row r="23" spans="1:10" ht="24" customHeight="1" x14ac:dyDescent="0.3">
      <c r="A23" s="76"/>
      <c r="B23" s="446"/>
      <c r="C23" s="447"/>
      <c r="D23" s="447"/>
      <c r="E23" s="447"/>
      <c r="F23" s="447"/>
      <c r="G23" s="447"/>
      <c r="H23" s="447"/>
      <c r="J23" s="69"/>
    </row>
    <row r="24" spans="1:10" x14ac:dyDescent="0.3">
      <c r="A24" s="319"/>
      <c r="B24" s="319"/>
      <c r="C24" s="319"/>
      <c r="D24" s="319"/>
      <c r="E24" s="319"/>
      <c r="F24" s="319"/>
      <c r="G24" s="319"/>
      <c r="H24" s="319"/>
      <c r="J24" s="69"/>
    </row>
    <row r="25" spans="1:10" x14ac:dyDescent="0.3">
      <c r="A25" s="69"/>
      <c r="G25" s="319"/>
      <c r="J25" s="69"/>
    </row>
    <row r="26" spans="1:10" ht="30" customHeight="1" x14ac:dyDescent="0.3">
      <c r="A26" s="69"/>
      <c r="B26" s="314" t="s">
        <v>366</v>
      </c>
      <c r="C26" s="320"/>
      <c r="D26" s="320"/>
      <c r="E26" s="320"/>
      <c r="F26" s="321"/>
      <c r="G26" s="319"/>
      <c r="J26" s="69"/>
    </row>
    <row r="27" spans="1:10" ht="21.75" customHeight="1" x14ac:dyDescent="0.3">
      <c r="G27" s="319"/>
      <c r="J27" s="69"/>
    </row>
    <row r="28" spans="1:10" x14ac:dyDescent="0.3">
      <c r="A28" s="69"/>
      <c r="B28" t="s">
        <v>272</v>
      </c>
      <c r="C28" s="198"/>
      <c r="D28" t="s">
        <v>367</v>
      </c>
      <c r="J28" s="69"/>
    </row>
    <row r="29" spans="1:10" x14ac:dyDescent="0.3">
      <c r="A29" s="69"/>
      <c r="B29" t="s">
        <v>273</v>
      </c>
      <c r="C29" s="198"/>
      <c r="D29" t="s">
        <v>359</v>
      </c>
      <c r="J29" s="69"/>
    </row>
    <row r="30" spans="1:10" x14ac:dyDescent="0.3">
      <c r="A30" s="69"/>
      <c r="B30" s="4" t="s">
        <v>361</v>
      </c>
      <c r="C30" s="198"/>
      <c r="D30" s="69" t="s">
        <v>359</v>
      </c>
      <c r="J30" s="69"/>
    </row>
    <row r="31" spans="1:10" x14ac:dyDescent="0.3">
      <c r="A31" s="69"/>
      <c r="B31" t="s">
        <v>274</v>
      </c>
      <c r="C31" s="225">
        <f>C29-C30</f>
        <v>0</v>
      </c>
      <c r="D31" t="s">
        <v>359</v>
      </c>
      <c r="E31" t="s">
        <v>450</v>
      </c>
      <c r="J31" s="69"/>
    </row>
    <row r="32" spans="1:10" x14ac:dyDescent="0.3">
      <c r="A32" s="69"/>
      <c r="J32" s="69"/>
    </row>
    <row r="33" spans="1:10" ht="18.600000000000001" customHeight="1" x14ac:dyDescent="0.3">
      <c r="A33" s="69"/>
      <c r="B33" s="307" t="s">
        <v>368</v>
      </c>
      <c r="C33" s="308"/>
      <c r="D33" s="308"/>
      <c r="E33" s="308"/>
      <c r="F33" s="308"/>
      <c r="G33" s="308"/>
      <c r="H33" s="309"/>
      <c r="J33" s="69"/>
    </row>
    <row r="34" spans="1:10" ht="26.25" customHeight="1" x14ac:dyDescent="0.3">
      <c r="A34" s="69"/>
      <c r="B34" s="442"/>
      <c r="C34" s="443"/>
      <c r="D34" s="443"/>
      <c r="E34" s="443"/>
      <c r="F34" s="443"/>
      <c r="G34" s="443"/>
      <c r="H34" s="443"/>
      <c r="J34" s="69"/>
    </row>
    <row r="35" spans="1:10" x14ac:dyDescent="0.3">
      <c r="A35" s="69"/>
      <c r="B35" s="444"/>
      <c r="C35" s="445"/>
      <c r="D35" s="445"/>
      <c r="E35" s="445"/>
      <c r="F35" s="445"/>
      <c r="G35" s="445"/>
      <c r="H35" s="445"/>
      <c r="J35" s="69"/>
    </row>
    <row r="36" spans="1:10" ht="21.75" customHeight="1" x14ac:dyDescent="0.3">
      <c r="A36" s="69"/>
      <c r="B36" s="444"/>
      <c r="C36" s="445"/>
      <c r="D36" s="445"/>
      <c r="E36" s="445"/>
      <c r="F36" s="445"/>
      <c r="G36" s="445"/>
      <c r="H36" s="445"/>
    </row>
    <row r="37" spans="1:10" x14ac:dyDescent="0.3">
      <c r="A37" s="69"/>
      <c r="B37" s="446"/>
      <c r="C37" s="447"/>
      <c r="D37" s="447"/>
      <c r="E37" s="447"/>
      <c r="F37" s="447"/>
      <c r="G37" s="447"/>
      <c r="H37" s="447"/>
    </row>
    <row r="38" spans="1:10" x14ac:dyDescent="0.3">
      <c r="A38" s="69"/>
      <c r="B38" s="310"/>
      <c r="C38" s="310"/>
      <c r="D38" s="310"/>
      <c r="E38" s="310"/>
      <c r="F38" s="310"/>
      <c r="G38" s="310"/>
      <c r="H38" s="310"/>
    </row>
    <row r="39" spans="1:10" x14ac:dyDescent="0.3">
      <c r="A39" s="69"/>
      <c r="B39" s="307" t="s">
        <v>362</v>
      </c>
      <c r="C39" s="308"/>
      <c r="D39" s="308"/>
      <c r="E39" s="308"/>
      <c r="F39" s="308"/>
      <c r="G39" s="308"/>
      <c r="H39" s="309"/>
    </row>
    <row r="40" spans="1:10" x14ac:dyDescent="0.3">
      <c r="A40" s="69"/>
      <c r="B40" s="442"/>
      <c r="C40" s="443"/>
      <c r="D40" s="443"/>
      <c r="E40" s="443"/>
      <c r="F40" s="443"/>
      <c r="G40" s="443"/>
      <c r="H40" s="443"/>
    </row>
    <row r="41" spans="1:10" ht="22.5" customHeight="1" x14ac:dyDescent="0.3">
      <c r="A41" s="69"/>
      <c r="B41" s="444"/>
      <c r="C41" s="445"/>
      <c r="D41" s="445"/>
      <c r="E41" s="445"/>
      <c r="F41" s="445"/>
      <c r="G41" s="445"/>
      <c r="H41" s="445"/>
    </row>
    <row r="42" spans="1:10" ht="31.5" customHeight="1" x14ac:dyDescent="0.3">
      <c r="A42" s="69"/>
      <c r="B42" s="444"/>
      <c r="C42" s="445"/>
      <c r="D42" s="445"/>
      <c r="E42" s="445"/>
      <c r="F42" s="445"/>
      <c r="G42" s="445"/>
      <c r="H42" s="445"/>
    </row>
    <row r="43" spans="1:10" x14ac:dyDescent="0.3">
      <c r="A43" s="69"/>
      <c r="B43" s="446"/>
      <c r="C43" s="447"/>
      <c r="D43" s="447"/>
      <c r="E43" s="447"/>
      <c r="F43" s="447"/>
      <c r="G43" s="447"/>
      <c r="H43" s="447"/>
    </row>
    <row r="44" spans="1:10" x14ac:dyDescent="0.3">
      <c r="A44" s="69"/>
      <c r="B44" s="310"/>
      <c r="C44" s="310"/>
      <c r="D44" s="310"/>
      <c r="E44" s="310"/>
      <c r="F44" s="310"/>
      <c r="G44" s="310"/>
      <c r="H44" s="310"/>
    </row>
    <row r="45" spans="1:10" x14ac:dyDescent="0.3">
      <c r="A45" s="69"/>
      <c r="B45" s="69"/>
      <c r="C45" s="69"/>
      <c r="D45" s="76"/>
      <c r="E45" s="76"/>
      <c r="F45" s="69"/>
      <c r="G45" s="69"/>
      <c r="H45" s="69"/>
    </row>
    <row r="46" spans="1:10" x14ac:dyDescent="0.3">
      <c r="A46" s="69"/>
      <c r="E46" s="76"/>
      <c r="F46" s="69"/>
      <c r="G46" s="69"/>
      <c r="H46" s="69"/>
      <c r="I46" s="69"/>
    </row>
    <row r="47" spans="1:10" ht="18" x14ac:dyDescent="0.3">
      <c r="A47" s="69"/>
      <c r="B47" s="361" t="s">
        <v>162</v>
      </c>
      <c r="C47" s="361"/>
      <c r="D47" s="361"/>
      <c r="E47" s="361"/>
      <c r="F47" s="361"/>
      <c r="G47" s="69"/>
      <c r="H47" s="69"/>
      <c r="I47" s="69"/>
    </row>
    <row r="48" spans="1:10" x14ac:dyDescent="0.3">
      <c r="A48" s="69"/>
      <c r="E48" s="76"/>
      <c r="F48" s="69"/>
      <c r="G48" s="69"/>
      <c r="H48" s="69"/>
      <c r="I48" s="69"/>
    </row>
    <row r="49" spans="1:9" x14ac:dyDescent="0.3">
      <c r="A49" s="69"/>
      <c r="E49" s="76"/>
      <c r="F49" s="69"/>
      <c r="G49" s="69"/>
      <c r="H49" s="69"/>
      <c r="I49" s="69"/>
    </row>
    <row r="50" spans="1:9" x14ac:dyDescent="0.3">
      <c r="E50" s="76"/>
      <c r="F50" s="69"/>
      <c r="G50" s="69"/>
      <c r="H50" s="69"/>
      <c r="I50" s="69"/>
    </row>
    <row r="51" spans="1:9" x14ac:dyDescent="0.3">
      <c r="E51" s="76"/>
      <c r="F51" s="69"/>
      <c r="G51" s="69"/>
      <c r="H51" s="69"/>
      <c r="I51" s="69"/>
    </row>
    <row r="52" spans="1:9" x14ac:dyDescent="0.3">
      <c r="B52" s="69"/>
      <c r="C52" s="69"/>
      <c r="E52" s="76"/>
      <c r="F52" s="69"/>
      <c r="G52" s="69"/>
      <c r="H52" s="69"/>
      <c r="I52" s="69"/>
    </row>
    <row r="53" spans="1:9" x14ac:dyDescent="0.3">
      <c r="B53" s="69"/>
      <c r="C53" s="69"/>
      <c r="D53" s="76"/>
      <c r="E53" s="76"/>
      <c r="F53" s="69"/>
      <c r="G53" s="69"/>
      <c r="H53" s="69"/>
      <c r="I53" s="69"/>
    </row>
    <row r="54" spans="1:9" x14ac:dyDescent="0.3">
      <c r="B54" s="69"/>
      <c r="C54" s="69"/>
      <c r="D54" s="76"/>
      <c r="E54" s="76"/>
      <c r="F54" s="69"/>
      <c r="G54" s="69"/>
      <c r="H54" s="69"/>
      <c r="I54" s="69"/>
    </row>
    <row r="55" spans="1:9" x14ac:dyDescent="0.3">
      <c r="B55" s="69"/>
      <c r="C55" s="69"/>
      <c r="D55" s="76"/>
      <c r="E55" s="76"/>
      <c r="F55" s="69"/>
      <c r="G55" s="69"/>
      <c r="H55" s="69"/>
      <c r="I55" s="69"/>
    </row>
    <row r="56" spans="1:9" x14ac:dyDescent="0.3">
      <c r="B56" s="69"/>
      <c r="C56" s="69"/>
      <c r="D56" s="76"/>
      <c r="E56" s="76"/>
      <c r="F56" s="69"/>
      <c r="G56" s="69"/>
      <c r="H56" s="69"/>
      <c r="I56" s="69"/>
    </row>
  </sheetData>
  <sheetProtection algorithmName="SHA-512" hashValue="/gMyeKrgf7SdWN/n2+RKXvl6lGUcqJyRBPA7q3ojhHFUYRI0+Vj9QheR4iFSsVPr1VVaHH8GDINXfBjnyC4tPA==" saltValue="xifV4URfdt/KTgIzwxBT3A==" spinCount="100000" sheet="1" objects="1" scenarios="1"/>
  <mergeCells count="8">
    <mergeCell ref="B3:H5"/>
    <mergeCell ref="B47:F47"/>
    <mergeCell ref="E14:F14"/>
    <mergeCell ref="E15:F15"/>
    <mergeCell ref="B20:H23"/>
    <mergeCell ref="B34:H37"/>
    <mergeCell ref="B40:H43"/>
    <mergeCell ref="B19:H19"/>
  </mergeCells>
  <pageMargins left="0.7" right="0.7" top="0.75" bottom="0.75" header="0.3" footer="0.3"/>
  <pageSetup scale="58"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'Formulas and Lists'!$P$1:$P$20</xm:f>
          </x14:formula1>
          <xm:sqref>E14:F15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1E1EB553-2B11-4FD1-80C5-77593AC53F28">Enter Choice #1</DocType>
    <_dlc_DocId xmlns="ed83551b-1c74-4eb0-a689-e3b00317a30f">NPVFY6KNS3ZM-751080836-1368</_dlc_DocId>
    <_dlc_DocIdUrl xmlns="ed83551b-1c74-4eb0-a689-e3b00317a30f">
      <Url>https://floridadep.sharepoint.com/owp/_layouts/15/DocIdRedir.aspx?ID=NPVFY6KNS3ZM-751080836-1368</Url>
      <Description>NPVFY6KNS3ZM-751080836-1368</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034DED66F72F23448E13A1D27083B764" ma:contentTypeVersion="14" ma:contentTypeDescription="Create a new document." ma:contentTypeScope="" ma:versionID="d616c63a7f474dd3c3287180c3260784">
  <xsd:schema xmlns:xsd="http://www.w3.org/2001/XMLSchema" xmlns:xs="http://www.w3.org/2001/XMLSchema" xmlns:p="http://schemas.microsoft.com/office/2006/metadata/properties" xmlns:ns2="ed83551b-1c74-4eb0-a689-e3b00317a30f" xmlns:ns3="1E1EB553-2B11-4FD1-80C5-77593AC53F28" xmlns:ns4="1e1eb553-2b11-4fd1-80c5-77593ac53f28" targetNamespace="http://schemas.microsoft.com/office/2006/metadata/properties" ma:root="true" ma:fieldsID="2a17ad1ef110ec7af72f7c993d746f3e" ns2:_="" ns3:_="" ns4:_="">
    <xsd:import namespace="ed83551b-1c74-4eb0-a689-e3b00317a30f"/>
    <xsd:import namespace="1E1EB553-2B11-4FD1-80C5-77593AC53F28"/>
    <xsd:import namespace="1e1eb553-2b11-4fd1-80c5-77593ac53f28"/>
    <xsd:element name="properties">
      <xsd:complexType>
        <xsd:sequence>
          <xsd:element name="documentManagement">
            <xsd:complexType>
              <xsd:all>
                <xsd:element ref="ns2:_dlc_DocId" minOccurs="0"/>
                <xsd:element ref="ns2:_dlc_DocIdUrl" minOccurs="0"/>
                <xsd:element ref="ns2:_dlc_DocIdPersistId" minOccurs="0"/>
                <xsd:element ref="ns3:DocType" minOccurs="0"/>
                <xsd:element ref="ns4:MediaServiceMetadata" minOccurs="0"/>
                <xsd:element ref="ns4:MediaServiceFastMetadata" minOccurs="0"/>
                <xsd:element ref="ns2:SharedWithUsers" minOccurs="0"/>
                <xsd:element ref="ns2:SharedWithDetail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83551b-1c74-4eb0-a689-e3b00317a30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E1EB553-2B11-4FD1-80C5-77593AC53F28" elementFormDefault="qualified">
    <xsd:import namespace="http://schemas.microsoft.com/office/2006/documentManagement/types"/>
    <xsd:import namespace="http://schemas.microsoft.com/office/infopath/2007/PartnerControls"/>
    <xsd:element name="DocType" ma:index="11" nillable="true" ma:displayName="DocType" ma:default="Enter Choice #1" ma:format="Dropdown" ma:internalName="DocType">
      <xsd:simpleType>
        <xsd:restriction base="dms:Choice">
          <xsd:enumeration value="Enter Choice #1"/>
          <xsd:enumeration value="Enter Choice #2"/>
          <xsd:enumeration value="Enter 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1e1eb553-2b11-4fd1-80c5-77593ac53f28"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7E360F-0F66-4A4E-9335-A0F3CB4C9501}">
  <ds:schemaRefs>
    <ds:schemaRef ds:uri="http://purl.org/dc/terms/"/>
    <ds:schemaRef ds:uri="http://schemas.microsoft.com/office/infopath/2007/PartnerControls"/>
    <ds:schemaRef ds:uri="http://schemas.microsoft.com/office/2006/documentManagement/types"/>
    <ds:schemaRef ds:uri="1E1EB553-2B11-4FD1-80C5-77593AC53F28"/>
    <ds:schemaRef ds:uri="1e1eb553-2b11-4fd1-80c5-77593ac53f28"/>
    <ds:schemaRef ds:uri="http://purl.org/dc/elements/1.1/"/>
    <ds:schemaRef ds:uri="http://schemas.microsoft.com/office/2006/metadata/properties"/>
    <ds:schemaRef ds:uri="ed83551b-1c74-4eb0-a689-e3b00317a30f"/>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47CFF1ED-960A-4255-BBEB-AB5B36824318}">
  <ds:schemaRefs>
    <ds:schemaRef ds:uri="http://schemas.microsoft.com/sharepoint/events"/>
  </ds:schemaRefs>
</ds:datastoreItem>
</file>

<file path=customXml/itemProps3.xml><?xml version="1.0" encoding="utf-8"?>
<ds:datastoreItem xmlns:ds="http://schemas.openxmlformats.org/officeDocument/2006/customXml" ds:itemID="{9F76677B-EE13-4B8C-A83C-0435CA6CC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83551b-1c74-4eb0-a689-e3b00317a30f"/>
    <ds:schemaRef ds:uri="1E1EB553-2B11-4FD1-80C5-77593AC53F28"/>
    <ds:schemaRef ds:uri="1e1eb553-2b11-4fd1-80c5-77593ac53f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0B23117-346A-43E3-AF56-50E1B9515D07}">
  <ds:schemaRefs>
    <ds:schemaRef ds:uri="http://schemas.microsoft.com/sharepoint/v3/contenttype/forms"/>
  </ds:schemaRefs>
</ds:datastoreItem>
</file>

<file path=docMetadata/LabelInfo.xml><?xml version="1.0" encoding="utf-8"?>
<clbl:labelList xmlns:clbl="http://schemas.microsoft.com/office/2020/mipLabelMetadata">
  <clbl:label id="{d23f7173-b386-4e91-8ce7-052a18d65341}" enabled="0" method="" siteId="{d23f7173-b386-4e91-8ce7-052a18d6534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For FDEP &amp; WC Proj Reviewers</vt:lpstr>
      <vt:lpstr>INSTRUCTIONS</vt:lpstr>
      <vt:lpstr>1. Entity Information</vt:lpstr>
      <vt:lpstr>2. Project Description</vt:lpstr>
      <vt:lpstr>Formulas and Lists</vt:lpstr>
      <vt:lpstr>3. Project Financing</vt:lpstr>
      <vt:lpstr>4. Project Budget </vt:lpstr>
      <vt:lpstr>5a. Est.Wat.Sv.– Nonirrigation</vt:lpstr>
      <vt:lpstr>5b. Est. Wat. Sav.–Irrigation</vt:lpstr>
      <vt:lpstr>6.Cost-Effectiveness Calculator</vt:lpstr>
      <vt:lpstr>7. Ancillary Information</vt:lpstr>
      <vt:lpstr>Data Definitions</vt:lpstr>
      <vt:lpstr>'6.Cost-Effectiveness Calculator'!Print_Area</vt:lpstr>
      <vt:lpstr>'7. Ancillary Information'!Print_Area</vt:lpstr>
      <vt:lpstr>INSTRUCTIONS!Print_Area</vt:lpstr>
      <vt:lpstr>'2. Project Description'!Print_Titles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Casey, Patricia</dc:creator>
  <cp:keywords/>
  <dc:description/>
  <cp:lastModifiedBy>Payseno, Stacey</cp:lastModifiedBy>
  <cp:revision/>
  <cp:lastPrinted>2025-10-21T18:10:09Z</cp:lastPrinted>
  <dcterms:created xsi:type="dcterms:W3CDTF">2018-02-02T15:40:23Z</dcterms:created>
  <dcterms:modified xsi:type="dcterms:W3CDTF">2025-11-17T13:09:21Z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0x010100034DED66F72F23448E13A1D27083B764</vt:lpwstr>
  </property>
  <property fmtid="{D5CDD505-2E9C-101B-9397-08002B2CF9AE}" pid="3" name="_dlc_DocIdItemGuid">
    <vt:lpwstr>58cf2db0-b340-4106-bb04-c5a5f856de2b</vt:lpwstr>
  </property>
</Properties>
</file>